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1760" activeTab="3"/>
  </bookViews>
  <sheets>
    <sheet name="стр.1" sheetId="1" r:id="rId1"/>
    <sheet name="стр.2_3" sheetId="2" r:id="rId2"/>
    <sheet name="стр.4_5" sheetId="3" r:id="rId3"/>
    <sheet name="остатки 2013 года" sheetId="4" r:id="rId4"/>
    <sheet name="стр.6" sheetId="5" r:id="rId5"/>
    <sheet name="стр.7" sheetId="6" r:id="rId6"/>
  </sheets>
  <definedNames>
    <definedName name="_xlnm.Print_Titles" localSheetId="1">'стр.2_3'!$4:$4</definedName>
    <definedName name="_xlnm.Print_Titles" localSheetId="2">'стр.4_5'!$4:$5</definedName>
    <definedName name="_xlnm.Print_Titles" localSheetId="4">'стр.6'!$4:$5</definedName>
    <definedName name="_xlnm.Print_Area" localSheetId="0">'стр.1'!$A$1:$DD$45</definedName>
    <definedName name="_xlnm.Print_Area" localSheetId="1">'стр.2_3'!$A$1:$DD$76</definedName>
    <definedName name="_xlnm.Print_Area" localSheetId="2">'стр.4_5'!$A$1:$DG$112</definedName>
    <definedName name="_xlnm.Print_Area" localSheetId="4">'стр.6'!$A$1:$CO$39</definedName>
    <definedName name="_xlnm.Print_Area" localSheetId="5">'стр.7'!$A$1:$CO$26</definedName>
  </definedNames>
  <calcPr fullCalcOnLoad="1"/>
</workbook>
</file>

<file path=xl/comments3.xml><?xml version="1.0" encoding="utf-8"?>
<comments xmlns="http://schemas.openxmlformats.org/spreadsheetml/2006/main">
  <authors>
    <author>Администратор</author>
  </authors>
  <commentList>
    <comment ref="CD104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30900-запчасти</t>
        </r>
      </text>
    </comment>
    <comment ref="CD103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30900-запчасти</t>
        </r>
      </text>
    </comment>
  </commentList>
</comments>
</file>

<file path=xl/sharedStrings.xml><?xml version="1.0" encoding="utf-8"?>
<sst xmlns="http://schemas.openxmlformats.org/spreadsheetml/2006/main" count="564" uniqueCount="276">
  <si>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</si>
  <si>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</si>
  <si>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</si>
  <si>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</si>
  <si>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</si>
  <si>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</si>
  <si>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I. Нефинансовые активы, всего:</t>
  </si>
  <si>
    <t>в том числе:</t>
  </si>
  <si>
    <t>2.2.1. по выданным авансам на услуги связи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</si>
  <si>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</si>
  <si>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</si>
  <si>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</si>
  <si>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</si>
  <si>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</si>
  <si>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</si>
  <si>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</si>
  <si>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</si>
  <si>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</si>
  <si>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</si>
  <si>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</si>
  <si>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</si>
  <si>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</si>
  <si>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</si>
  <si>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</si>
  <si>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</si>
  <si>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</si>
  <si>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</si>
  <si>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</si>
  <si>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</si>
  <si>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</si>
  <si>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</si>
  <si>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</si>
  <si>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</si>
  <si>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</si>
  <si>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</si>
  <si>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</si>
  <si>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</si>
  <si>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</si>
  <si>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</si>
  <si>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</si>
  <si>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</si>
  <si>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</si>
  <si>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</si>
  <si>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</si>
  <si>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</si>
  <si>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</si>
  <si>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</si>
  <si>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</si>
  <si>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</si>
  <si>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</si>
  <si>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</si>
  <si>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</si>
  <si>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</si>
  <si>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</si>
  <si>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</si>
  <si>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</si>
  <si>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</si>
  <si>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</si>
  <si>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</si>
  <si>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</si>
  <si>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</si>
  <si>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</si>
  <si>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</si>
  <si>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</si>
  <si>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</si>
  <si>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</si>
  <si>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</si>
  <si>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383</t>
  </si>
  <si>
    <t>бюджетного учреждения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</si>
  <si>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</si>
  <si>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</si>
  <si>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</si>
  <si>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</si>
  <si>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</si>
  <si>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</si>
  <si>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</si>
  <si>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</si>
  <si>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</si>
  <si>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</si>
  <si>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</si>
  <si>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</si>
  <si>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</si>
  <si>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</si>
  <si>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</si>
  <si>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</si>
  <si>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</si>
  <si>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</si>
  <si>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</si>
  <si>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</si>
  <si>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</si>
  <si>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</si>
  <si>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</si>
  <si>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</si>
  <si>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</si>
  <si>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</si>
  <si>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</si>
  <si>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</si>
  <si>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</si>
  <si>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</si>
  <si>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</si>
  <si>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</si>
  <si>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</si>
  <si>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 том числе</t>
  </si>
  <si>
    <t>Иные субсидии</t>
  </si>
  <si>
    <t>Иные выплаты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</si>
  <si>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</si>
  <si>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</si>
  <si>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</si>
  <si>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</si>
  <si>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</si>
  <si>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</si>
  <si>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</t>
  </si>
  <si>
    <t>Увеличение стоимости акций и иных форм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</si>
  <si>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</si>
  <si>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</si>
  <si>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</si>
  <si>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</si>
  <si>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Поступление финансовых активов,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</si>
  <si>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</si>
  <si>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</si>
  <si>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3.3.9. по приобретению непроизведенных активов</t>
  </si>
  <si>
    <t>Приложение №1</t>
  </si>
  <si>
    <t>муниципальных бюджетных учреждений,</t>
  </si>
  <si>
    <t>утвержденному Распоряжением</t>
  </si>
  <si>
    <t>Наименование муниципального</t>
  </si>
  <si>
    <t>муниципального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</si>
  <si>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</si>
  <si>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</si>
  <si>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</si>
  <si>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</si>
  <si>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</si>
  <si>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</si>
  <si>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</si>
  <si>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</si>
  <si>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</si>
  <si>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</si>
  <si>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</si>
  <si>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</si>
  <si>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 xml:space="preserve">операции
по счетам, открытым
в кредитных организациях
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</si>
  <si>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</si>
  <si>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</si>
  <si>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…</t>
  </si>
  <si>
    <t>IV. Показатели хозяйственной деятельности</t>
  </si>
  <si>
    <t>Полная подушевая стоимость услуги (работы), руб.</t>
  </si>
  <si>
    <t>Количество потребителей услуг / Объем работ</t>
  </si>
  <si>
    <t>Стоимость услуги для потребителя, руб.</t>
  </si>
  <si>
    <t>Услуги, оказываемые за счет средств местного бюджета, в рамках муниципального задания</t>
  </si>
  <si>
    <t>Услуга №1</t>
  </si>
  <si>
    <t>Услуга №2</t>
  </si>
  <si>
    <t>Услуги, оказываемые на частично-платной основе, в рамках муниципального задания</t>
  </si>
  <si>
    <t>Виды и объемы работ, выполняемых в рамках муниципального задания</t>
  </si>
  <si>
    <t>Работа №1, ед.изм.</t>
  </si>
  <si>
    <t>Работа №2, ед.изм.</t>
  </si>
  <si>
    <t>Услуги, оказываемые сверх муниципального задания на платной основе</t>
  </si>
  <si>
    <t>Виды и объемы работ, выполняемых сверх муниципального задания</t>
  </si>
  <si>
    <t>V. Показатели состояния имущества учреждения</t>
  </si>
  <si>
    <t>Общая площадь, кв.м.</t>
  </si>
  <si>
    <t>Основная площадь (используемая для оказания услуг), кв. м.</t>
  </si>
  <si>
    <t>Вспомогательная площадь, кв.м.</t>
  </si>
  <si>
    <t>Количество помещений для оказания услуг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</si>
  <si>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</si>
  <si>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</si>
  <si>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</si>
  <si>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</si>
  <si>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Показатели кадрового состава учреждения</t>
  </si>
  <si>
    <t>Штатная численность сотрудников учрежедения, чел.</t>
  </si>
  <si>
    <t>Численность сотрудников работающих по гражанско-правовым договорам, чел.</t>
  </si>
  <si>
    <t>Средняя заработная плата сотрудника учреждения, руб.</t>
  </si>
  <si>
    <t>за счет бюджетных средств, руб.</t>
  </si>
  <si>
    <t>за счет доходов от приносящей доход деятельности, руб.</t>
  </si>
  <si>
    <t>бюджетного учреждения (подразделения)</t>
  </si>
  <si>
    <t xml:space="preserve">Руководитель муниципального </t>
  </si>
  <si>
    <t>Главный бухгалтер муниципального бюджетного</t>
  </si>
  <si>
    <t>Ответственный исполнитель</t>
  </si>
  <si>
    <t>Руководитель финансово-экономической службы</t>
  </si>
  <si>
    <t xml:space="preserve">муниципального бюджетного учреждения </t>
  </si>
  <si>
    <t>от ______________ г. № ____</t>
  </si>
  <si>
    <t>Код по бюджетной классификации операции сектора государственного управления</t>
  </si>
  <si>
    <t>Всего, руб.</t>
  </si>
  <si>
    <t>Сумма, руб.</t>
  </si>
  <si>
    <t>Администрация муниципального района "Верхнеколымский улус (район)"</t>
  </si>
  <si>
    <t>Муниципальное общеобразовательное учреждение  "Зырянская средняя общеобразовательная школа" муниципального района "Верхнеколымский улус (район)" Республики Саха (Якутия)</t>
  </si>
  <si>
    <t>1408002581/140801001</t>
  </si>
  <si>
    <t>Верхнеколымский район, п.Зырянка, ул.Ленина , д.17</t>
  </si>
  <si>
    <t xml:space="preserve">Основное общее и среднее (полное) общее образование </t>
  </si>
  <si>
    <t>Галюк Г.А.</t>
  </si>
  <si>
    <t>Михайлова А.П.</t>
  </si>
  <si>
    <t>Реализация общеобразовательных программ и государственных стандартов на уровнях основного общего, среднего (полного) общего, профильного и дополнительного образования, обеспечивающих дополнительную (углубленную) подготовку обучающихся по одному или нескольким предметам.</t>
  </si>
  <si>
    <t>Реализация общеобразовательных программ основного среднего образования</t>
  </si>
  <si>
    <t>Реализация программ дополнительного образования</t>
  </si>
  <si>
    <t>Оказание медицинского доврачебного обслуживания</t>
  </si>
  <si>
    <t>Организация питания школьников</t>
  </si>
  <si>
    <t>Психолого-педагогическое и социально-педагогическое сопровождение</t>
  </si>
  <si>
    <t>Дополнительная статья расходов</t>
  </si>
  <si>
    <t>Проезд в отпуск</t>
  </si>
  <si>
    <t>Денежная компенсация на приобретение книгоиздательской продукции</t>
  </si>
  <si>
    <t>Коммунальные льготы</t>
  </si>
  <si>
    <t>Суточные при служебных командировках</t>
  </si>
  <si>
    <t>Прочие компенсации</t>
  </si>
  <si>
    <t>Оплата проезда к месту служебной командировки</t>
  </si>
  <si>
    <t>Другие расходы по оплате транспортных услуг</t>
  </si>
  <si>
    <t>Оплата услуг отопления ГУП ЖКХ</t>
  </si>
  <si>
    <t>Оплата услуг отпления прочих поставщиков</t>
  </si>
  <si>
    <t>Оплата услуг предоставления газа</t>
  </si>
  <si>
    <t>Оплата услуг предоставления электроэнергии</t>
  </si>
  <si>
    <t>Оплата услуг горячего и холодного водоснабжения</t>
  </si>
  <si>
    <t>Оплата услуг канализации и водоотведения</t>
  </si>
  <si>
    <t>Другие расходы по оплате коммунальных услуг</t>
  </si>
  <si>
    <t>Содержание в чистоте помещений, иного имущества</t>
  </si>
  <si>
    <t>Текущий и капитальный ремонт, реставрация нефинансоывх активов</t>
  </si>
  <si>
    <t>Противопожарные мероприятия (огнезащитная обработка имущества и зарядка огнетушителей</t>
  </si>
  <si>
    <t>Проведение работ по ремонту и восстановлению инженерных систем</t>
  </si>
  <si>
    <t>Другие расходы по содержанию имущества</t>
  </si>
  <si>
    <t>НИ,ОП,ОТ,ГР работы, услуги и работы</t>
  </si>
  <si>
    <t>Разработка схем ТП,Г и Т регламентов</t>
  </si>
  <si>
    <t>Проведение проектных работ в целях разработки ПС документации</t>
  </si>
  <si>
    <t>Установка, наладка, монтаж охранной, пож.сигнализации,ЛВ сетей, систем видеонаблюдения</t>
  </si>
  <si>
    <t>Услуги вневедомственной (пожарной) охраны</t>
  </si>
  <si>
    <t>услуги по страхованию</t>
  </si>
  <si>
    <t>услуги в области информационных технологий</t>
  </si>
  <si>
    <t>подписка на периодические и справочные издания</t>
  </si>
  <si>
    <t>Расходы по оплате договоров ГП характера</t>
  </si>
  <si>
    <t>Оплата квартирных при служебных командировках</t>
  </si>
  <si>
    <t>Плата за обучение на курсах повышения квалификации и переподготовки специалистов</t>
  </si>
  <si>
    <t>Иные работы и услуги по подстатье 226</t>
  </si>
  <si>
    <t>Компенсация школьного питания</t>
  </si>
  <si>
    <t>Уплата налогов, госпошлин и сборов</t>
  </si>
  <si>
    <t>Уплата штрафов, пеней за несвоевременную уплату налогов и сборов</t>
  </si>
  <si>
    <t>Возмещение морального вреда по решению судебных органов и издержек</t>
  </si>
  <si>
    <t>Выплата гос.премий,ден.компенсаций, надбавок и иных выплат</t>
  </si>
  <si>
    <t>возмещение убытков и вреда</t>
  </si>
  <si>
    <t>приобретение подарочной и сувенирной продукции без перепродажи</t>
  </si>
  <si>
    <t>представительские расходы, прием и обслуживание делегаций</t>
  </si>
  <si>
    <t>иные расходы по статье 290</t>
  </si>
  <si>
    <t>Приобретение основных средств</t>
  </si>
  <si>
    <t>инвестиции в строительство основных средств</t>
  </si>
  <si>
    <t>реконструкция, дооборудование, модернизация</t>
  </si>
  <si>
    <t>Приобретение медикаментов и перевязочных средств</t>
  </si>
  <si>
    <t>Приобретение продуктов питания</t>
  </si>
  <si>
    <t>Приобретение ГСМ</t>
  </si>
  <si>
    <t>Приобретение стоительных материалов</t>
  </si>
  <si>
    <t>Приобретение мягкого инвентаря</t>
  </si>
  <si>
    <t>Приобретение КПТ</t>
  </si>
  <si>
    <t>Приобретение прочих МЗ</t>
  </si>
  <si>
    <t>Карыпкина Т.А.</t>
  </si>
  <si>
    <t>Заработная плата (классное руководство)</t>
  </si>
  <si>
    <t>Начисления на выплаты по оплате труда (классное руководство)</t>
  </si>
  <si>
    <t>Глава Администрации МР "Верхнеколымский улус(район)"</t>
  </si>
  <si>
    <t>В.Р.Сергеев</t>
  </si>
  <si>
    <t>14</t>
  </si>
  <si>
    <t>на 01.01.2014 г.</t>
  </si>
  <si>
    <t>Дербасова Н.П.</t>
  </si>
  <si>
    <t>III. Показатели по поступлениям и выплатам учреждения из остатков 2013 года</t>
  </si>
  <si>
    <t>245 чел.</t>
  </si>
  <si>
    <t>3.2.11. по оплате прочих выплат (ком.льготы)</t>
  </si>
  <si>
    <t>2.2.2. по выданным авансам по прочим выплатам (проезд в отпуск)</t>
  </si>
  <si>
    <t>3.2.10. по компенсации школьного питания</t>
  </si>
  <si>
    <t>III. Показатели по поступлениям и выплатам учреждения 2014</t>
  </si>
  <si>
    <t>Пожертвования</t>
  </si>
  <si>
    <t>Средства от приносящей доход деятельности</t>
  </si>
  <si>
    <t>62,22/47</t>
  </si>
  <si>
    <t>3.2.9. по приобретению материальных запасов</t>
  </si>
  <si>
    <t>364.0702.6236302.111.</t>
  </si>
  <si>
    <t>364.0702.2031003.112.</t>
  </si>
  <si>
    <t>364.0702.2031003.242.</t>
  </si>
  <si>
    <t>364.0702.6236302.242.</t>
  </si>
  <si>
    <t>364.0702.2031003.244.</t>
  </si>
  <si>
    <t>364.0702.2031003.851.</t>
  </si>
  <si>
    <t>364.0702.6236302.244.</t>
  </si>
  <si>
    <t>364.0702.6236302.</t>
  </si>
  <si>
    <t>364.0702.6236302.111</t>
  </si>
  <si>
    <t>364.0702.2031003.</t>
  </si>
  <si>
    <t>364.0702.6236302.242</t>
  </si>
  <si>
    <t>364.0702.2031003.852.</t>
  </si>
  <si>
    <t>01</t>
  </si>
  <si>
    <t>февраля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</si>
</sst>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0.0000"/>
    <numFmt numFmtId="170" formatCode="0.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68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indent="2"/>
    </xf>
    <xf numFmtId="168" fontId="6" fillId="0" borderId="10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33" borderId="15" xfId="0" applyNumberFormat="1" applyFont="1" applyFill="1" applyBorder="1" applyAlignment="1">
      <alignment horizontal="center" vertical="top"/>
    </xf>
    <xf numFmtId="2" fontId="5" fillId="33" borderId="14" xfId="0" applyNumberFormat="1" applyFont="1" applyFill="1" applyBorder="1" applyAlignment="1">
      <alignment horizontal="center" vertical="top"/>
    </xf>
    <xf numFmtId="2" fontId="5" fillId="33" borderId="1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CA24" sqref="CA24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N1" s="2" t="s">
        <v>121</v>
      </c>
    </row>
    <row r="2" s="2" customFormat="1" ht="11.25" customHeight="1">
      <c r="BN2" s="19" t="s">
        <v>113</v>
      </c>
    </row>
    <row r="3" s="2" customFormat="1" ht="11.25" customHeight="1">
      <c r="BN3" s="2" t="s">
        <v>114</v>
      </c>
    </row>
    <row r="4" s="2" customFormat="1" ht="11.25" customHeight="1">
      <c r="BN4" s="19" t="s">
        <v>122</v>
      </c>
    </row>
    <row r="5" s="2" customFormat="1" ht="11.25" customHeight="1">
      <c r="BN5" s="19" t="s">
        <v>123</v>
      </c>
    </row>
    <row r="6" s="2" customFormat="1" ht="11.25" customHeight="1">
      <c r="BN6" s="19" t="s">
        <v>176</v>
      </c>
    </row>
    <row r="7" ht="15">
      <c r="N7" s="2"/>
    </row>
    <row r="8" spans="59:108" ht="15">
      <c r="BG8" s="77" t="s">
        <v>14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59:108" ht="28.5" customHeight="1">
      <c r="BG9" s="80" t="s">
        <v>247</v>
      </c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59:108" s="2" customFormat="1" ht="12.75" customHeight="1">
      <c r="BG10" s="76" t="s">
        <v>45</v>
      </c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59:108" ht="15"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81" t="s">
        <v>248</v>
      </c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</row>
    <row r="12" spans="59:108" s="2" customFormat="1" ht="12.75" customHeight="1">
      <c r="BG12" s="94" t="s">
        <v>12</v>
      </c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 t="s">
        <v>13</v>
      </c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</row>
    <row r="14" spans="74:103" ht="15">
      <c r="BV14" s="11"/>
      <c r="BW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0"/>
      <c r="CT14" s="10"/>
      <c r="CU14" s="10"/>
      <c r="CV14" s="10"/>
      <c r="CW14" s="15"/>
      <c r="CX14" s="15"/>
      <c r="CY14" s="15"/>
    </row>
    <row r="15" spans="1:108" ht="16.5">
      <c r="A15" s="96" t="s">
        <v>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</row>
    <row r="16" spans="36:58" s="3" customFormat="1" ht="14.25">
      <c r="AJ16" s="9"/>
      <c r="AM16" s="9"/>
      <c r="AV16" s="18"/>
      <c r="AW16" s="18"/>
      <c r="AX16" s="18"/>
      <c r="BA16" s="18" t="s">
        <v>66</v>
      </c>
      <c r="BB16" s="82" t="s">
        <v>249</v>
      </c>
      <c r="BC16" s="82"/>
      <c r="BD16" s="82"/>
      <c r="BE16" s="82"/>
      <c r="BF16" s="3" t="s">
        <v>5</v>
      </c>
    </row>
    <row r="18" spans="93:108" s="2" customFormat="1" ht="12">
      <c r="CO18" s="72" t="s">
        <v>15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78:108" s="8" customFormat="1" ht="12.75">
      <c r="BZ19" s="28" t="s">
        <v>46</v>
      </c>
      <c r="CA19" s="2"/>
      <c r="CO19" s="73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</row>
    <row r="20" spans="18:108" s="8" customFormat="1" ht="14.25">
      <c r="R20" s="3"/>
      <c r="S20" s="5" t="s">
        <v>2</v>
      </c>
      <c r="T20" s="70" t="s">
        <v>274</v>
      </c>
      <c r="U20" s="70"/>
      <c r="V20" s="70"/>
      <c r="W20" s="70"/>
      <c r="X20" s="3" t="s">
        <v>2</v>
      </c>
      <c r="Y20" s="3"/>
      <c r="Z20" s="3"/>
      <c r="AA20" s="70" t="s">
        <v>275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8">
        <v>20</v>
      </c>
      <c r="AT20" s="78"/>
      <c r="AU20" s="78"/>
      <c r="AV20" s="78"/>
      <c r="AW20" s="79" t="s">
        <v>249</v>
      </c>
      <c r="AX20" s="79"/>
      <c r="AY20" s="79"/>
      <c r="AZ20" s="79"/>
      <c r="BA20" s="3" t="s">
        <v>3</v>
      </c>
      <c r="BB20" s="3"/>
      <c r="BC20" s="3"/>
      <c r="BY20" s="20"/>
      <c r="BZ20" s="28" t="s">
        <v>16</v>
      </c>
      <c r="CA20" s="2"/>
      <c r="CO20" s="73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5"/>
    </row>
    <row r="21" spans="77:108" s="8" customFormat="1" ht="12.75">
      <c r="BY21" s="20"/>
      <c r="BZ21" s="12"/>
      <c r="CA21" s="2"/>
      <c r="CO21" s="73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77:108" s="8" customFormat="1" ht="12.75">
      <c r="BY22" s="20"/>
      <c r="BZ22" s="12"/>
      <c r="CA22" s="2"/>
      <c r="CO22" s="73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1:108" s="27" customFormat="1" ht="18.75" customHeight="1">
      <c r="A23" s="27" t="s">
        <v>124</v>
      </c>
      <c r="AM23" s="91" t="s">
        <v>181</v>
      </c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Z23" s="27" t="s">
        <v>17</v>
      </c>
      <c r="CA23" s="28"/>
      <c r="CO23" s="73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1:108" s="27" customFormat="1" ht="18" customHeight="1">
      <c r="A24" s="27" t="s">
        <v>68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22"/>
      <c r="V24" s="23"/>
      <c r="W24" s="23"/>
      <c r="X24" s="23"/>
      <c r="Y24" s="23"/>
      <c r="Z24" s="44"/>
      <c r="AA24" s="44"/>
      <c r="AB24" s="4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Z24" s="28"/>
      <c r="CA24" s="28"/>
      <c r="CO24" s="73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s="27" customFormat="1" ht="18.75" customHeight="1">
      <c r="A25" s="27" t="s">
        <v>69</v>
      </c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Z25" s="28"/>
      <c r="CA25" s="28"/>
      <c r="CO25" s="73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44:108" s="8" customFormat="1" ht="21" customHeight="1"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Y26" s="20"/>
      <c r="BZ26" s="12"/>
      <c r="CA26" s="2"/>
      <c r="CO26" s="97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s="40" customFormat="1" ht="21" customHeight="1">
      <c r="A27" s="40" t="s">
        <v>70</v>
      </c>
      <c r="AM27" s="93" t="s">
        <v>182</v>
      </c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CA27" s="42"/>
      <c r="CO27" s="85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40" customFormat="1" ht="21" customHeight="1">
      <c r="A28" s="38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Z28" s="41" t="s">
        <v>18</v>
      </c>
      <c r="CA28" s="42"/>
      <c r="CO28" s="85" t="s">
        <v>67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27" customFormat="1" ht="12.75" customHeight="1">
      <c r="A29" s="25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88" t="s">
        <v>180</v>
      </c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s="27" customFormat="1" ht="12.75" customHeight="1">
      <c r="A30" s="25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s="27" customFormat="1" ht="12.75" customHeight="1">
      <c r="A31" s="25" t="s">
        <v>72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32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08" s="8" customFormat="1" ht="6" customHeight="1">
      <c r="A32" s="2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32"/>
      <c r="AN32" s="32"/>
      <c r="AO32" s="32"/>
      <c r="AP32" s="33"/>
      <c r="AQ32" s="21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3"/>
      <c r="BU32" s="33"/>
      <c r="BV32" s="33"/>
      <c r="BW32" s="33"/>
      <c r="BX32" s="33"/>
      <c r="BY32" s="33"/>
      <c r="BZ32" s="34"/>
      <c r="CA32" s="35"/>
      <c r="CB32" s="33"/>
      <c r="CC32" s="33"/>
      <c r="CD32" s="33"/>
      <c r="CE32" s="33"/>
      <c r="CF32" s="33"/>
      <c r="CG32" s="33"/>
      <c r="CH32" s="33"/>
      <c r="CI32" s="21"/>
      <c r="CJ32" s="21"/>
      <c r="CK32" s="21"/>
      <c r="CL32" s="21"/>
      <c r="CM32" s="21"/>
      <c r="CN32" s="2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</row>
    <row r="33" spans="1:92" s="8" customFormat="1" ht="12.75" customHeight="1">
      <c r="A33" s="8" t="s">
        <v>74</v>
      </c>
      <c r="AM33" s="88" t="s">
        <v>183</v>
      </c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</row>
    <row r="34" spans="1:92" s="8" customFormat="1" ht="12.75">
      <c r="A34" s="8" t="s">
        <v>125</v>
      </c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</row>
    <row r="35" spans="1:92" s="8" customFormat="1" ht="12.75" customHeight="1">
      <c r="A35" s="8" t="s">
        <v>75</v>
      </c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</row>
    <row r="36" ht="15" customHeight="1"/>
    <row r="37" spans="1:108" s="3" customFormat="1" ht="14.25">
      <c r="A37" s="84" t="s">
        <v>126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</row>
    <row r="38" spans="1:108" s="3" customFormat="1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08" ht="15">
      <c r="A39" s="90" t="s">
        <v>127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</row>
    <row r="40" spans="1:108" ht="40.5" customHeight="1">
      <c r="A40" s="71" t="s">
        <v>187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ht="15">
      <c r="A41" s="90" t="s">
        <v>128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</row>
    <row r="42" spans="1:108" ht="30" customHeight="1">
      <c r="A42" s="71" t="s">
        <v>184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</row>
    <row r="43" spans="1:108" ht="15">
      <c r="A43" s="6" t="s">
        <v>76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90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</row>
    <row r="45" ht="3" customHeight="1" hidden="1"/>
  </sheetData>
  <sheetProtection/>
  <mergeCells count="34">
    <mergeCell ref="A41:DD41"/>
    <mergeCell ref="CO24:DD24"/>
    <mergeCell ref="CO25:DD25"/>
    <mergeCell ref="CO28:DD28"/>
    <mergeCell ref="BZ12:DD12"/>
    <mergeCell ref="BG11:BY11"/>
    <mergeCell ref="BG12:BY12"/>
    <mergeCell ref="A15:DD15"/>
    <mergeCell ref="CO26:DD26"/>
    <mergeCell ref="T20:W20"/>
    <mergeCell ref="A44:DD44"/>
    <mergeCell ref="A42:DD42"/>
    <mergeCell ref="A37:DD37"/>
    <mergeCell ref="CO20:DD20"/>
    <mergeCell ref="CO27:DD27"/>
    <mergeCell ref="AM29:CN31"/>
    <mergeCell ref="A39:DD39"/>
    <mergeCell ref="AM33:CN35"/>
    <mergeCell ref="AM23:BW25"/>
    <mergeCell ref="AM27:BW27"/>
    <mergeCell ref="BG10:DD10"/>
    <mergeCell ref="BG8:DD8"/>
    <mergeCell ref="AS20:AV20"/>
    <mergeCell ref="AW20:AZ20"/>
    <mergeCell ref="BG9:DD9"/>
    <mergeCell ref="BZ11:DD11"/>
    <mergeCell ref="BB16:BE16"/>
    <mergeCell ref="AA20:AR20"/>
    <mergeCell ref="A40:DD40"/>
    <mergeCell ref="CO18:DD18"/>
    <mergeCell ref="CO19:DD19"/>
    <mergeCell ref="CO21:DD21"/>
    <mergeCell ref="CO22:DD22"/>
    <mergeCell ref="CO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B43">
      <selection activeCell="BU57" sqref="BU57:DD57"/>
    </sheetView>
  </sheetViews>
  <sheetFormatPr defaultColWidth="0.875" defaultRowHeight="12.75"/>
  <cols>
    <col min="1" max="1" width="0.875" style="1" hidden="1" customWidth="1"/>
    <col min="2" max="16384" width="0.875" style="1" customWidth="1"/>
  </cols>
  <sheetData>
    <row r="1" ht="3" customHeight="1"/>
    <row r="2" spans="1:108" ht="1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</row>
    <row r="3" ht="9.75" customHeight="1"/>
    <row r="4" spans="1:108" s="8" customFormat="1" ht="12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 t="s">
        <v>179</v>
      </c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s="37" customFormat="1" ht="15" customHeight="1">
      <c r="A5" s="51"/>
      <c r="B5" s="103" t="s">
        <v>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5">
        <f>BU7+BU13</f>
        <v>63065888.95</v>
      </c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3.5" customHeight="1">
      <c r="A6" s="52"/>
      <c r="B6" s="100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</row>
    <row r="7" spans="1:108" ht="27.75" customHeight="1">
      <c r="A7" s="53"/>
      <c r="B7" s="100" t="s">
        <v>129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6">
        <v>53435517.82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1:108" ht="13.5" customHeight="1">
      <c r="A8" s="53"/>
      <c r="B8" s="104" t="s">
        <v>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1:108" ht="39.75" customHeight="1">
      <c r="A9" s="53"/>
      <c r="B9" s="100" t="s">
        <v>130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1">
        <v>53435517.82</v>
      </c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</row>
    <row r="10" spans="1:108" ht="39.75" customHeight="1">
      <c r="A10" s="53"/>
      <c r="B10" s="100" t="s">
        <v>131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1:108" ht="39.75" customHeight="1">
      <c r="A11" s="53"/>
      <c r="B11" s="100" t="s">
        <v>132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</row>
    <row r="12" spans="1:108" s="8" customFormat="1" ht="13.5" customHeight="1">
      <c r="A12" s="53"/>
      <c r="B12" s="100" t="s">
        <v>133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1">
        <v>21167323.87</v>
      </c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</row>
    <row r="13" spans="1:108" ht="27.75" customHeight="1">
      <c r="A13" s="53"/>
      <c r="B13" s="100" t="s">
        <v>134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1">
        <v>9630371.13</v>
      </c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</row>
    <row r="14" spans="1:108" ht="13.5" customHeight="1">
      <c r="A14" s="54"/>
      <c r="B14" s="104" t="s">
        <v>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</row>
    <row r="15" spans="1:108" s="8" customFormat="1" ht="13.5" customHeight="1">
      <c r="A15" s="53"/>
      <c r="B15" s="100" t="s">
        <v>27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1">
        <v>1834180</v>
      </c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</row>
    <row r="16" spans="1:108" s="8" customFormat="1" ht="13.5" customHeight="1">
      <c r="A16" s="53"/>
      <c r="B16" s="100" t="s">
        <v>28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1">
        <v>1786380</v>
      </c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1:108" s="37" customFormat="1" ht="15" customHeight="1">
      <c r="A17" s="51"/>
      <c r="B17" s="103" t="s">
        <v>115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5">
        <f>BU20+BU32</f>
        <v>199163.72</v>
      </c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</row>
    <row r="18" spans="1:108" ht="13.5" customHeight="1">
      <c r="A18" s="52"/>
      <c r="B18" s="100" t="s">
        <v>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</row>
    <row r="19" spans="1:108" s="8" customFormat="1" ht="27.75" customHeight="1">
      <c r="A19" s="53"/>
      <c r="B19" s="100" t="s">
        <v>135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</row>
    <row r="20" spans="1:108" s="8" customFormat="1" ht="27.75" customHeight="1">
      <c r="A20" s="53"/>
      <c r="B20" s="100" t="s">
        <v>136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>
        <f>BU22+BU23+BU24+BU25+BU26+BU27+BU28+BU29+BU30+BU31</f>
        <v>199163.72</v>
      </c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s="8" customFormat="1" ht="13.5" customHeight="1">
      <c r="A21" s="55"/>
      <c r="B21" s="104" t="s">
        <v>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</row>
    <row r="22" spans="1:108" s="8" customFormat="1" ht="13.5" customHeight="1">
      <c r="A22" s="53"/>
      <c r="B22" s="100" t="s">
        <v>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</row>
    <row r="23" spans="1:108" s="8" customFormat="1" ht="13.5" customHeight="1">
      <c r="A23" s="53"/>
      <c r="B23" s="100" t="s">
        <v>255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1">
        <v>181520</v>
      </c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</row>
    <row r="24" spans="1:108" s="8" customFormat="1" ht="13.5" customHeight="1">
      <c r="A24" s="53"/>
      <c r="B24" s="100" t="s">
        <v>77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1">
        <v>16671.72</v>
      </c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</row>
    <row r="25" spans="1:108" s="8" customFormat="1" ht="13.5" customHeight="1">
      <c r="A25" s="53"/>
      <c r="B25" s="100" t="s">
        <v>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</row>
    <row r="26" spans="1:108" s="8" customFormat="1" ht="13.5" customHeight="1">
      <c r="A26" s="53"/>
      <c r="B26" s="100" t="s">
        <v>10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</row>
    <row r="27" spans="1:108" s="8" customFormat="1" ht="13.5" customHeight="1">
      <c r="A27" s="53"/>
      <c r="B27" s="100" t="s">
        <v>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</row>
    <row r="28" spans="1:108" s="8" customFormat="1" ht="13.5" customHeight="1">
      <c r="A28" s="53"/>
      <c r="B28" s="100" t="s">
        <v>78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</row>
    <row r="29" spans="1:108" s="8" customFormat="1" ht="13.5" customHeight="1">
      <c r="A29" s="53"/>
      <c r="B29" s="100" t="s">
        <v>119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</row>
    <row r="30" spans="1:108" s="8" customFormat="1" ht="13.5" customHeight="1">
      <c r="A30" s="53"/>
      <c r="B30" s="100" t="s">
        <v>79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1">
        <v>972</v>
      </c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</row>
    <row r="31" spans="1:108" s="8" customFormat="1" ht="13.5" customHeight="1">
      <c r="A31" s="53"/>
      <c r="B31" s="100" t="s">
        <v>80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</row>
    <row r="32" spans="1:108" s="8" customFormat="1" ht="27.75" customHeight="1">
      <c r="A32" s="53"/>
      <c r="B32" s="100" t="s">
        <v>81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1">
        <f>BU34+BU35+BU36+BU37+BU38+BU39+BU40+BU41+BU42+BU43</f>
        <v>0</v>
      </c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</row>
    <row r="33" spans="1:108" s="8" customFormat="1" ht="13.5" customHeight="1">
      <c r="A33" s="55"/>
      <c r="B33" s="104" t="s">
        <v>7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</row>
    <row r="34" spans="1:108" s="8" customFormat="1" ht="13.5" customHeight="1">
      <c r="A34" s="53"/>
      <c r="B34" s="100" t="s">
        <v>82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</row>
    <row r="35" spans="1:108" s="8" customFormat="1" ht="13.5" customHeight="1">
      <c r="A35" s="53"/>
      <c r="B35" s="100" t="s">
        <v>83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</row>
    <row r="36" spans="1:108" s="8" customFormat="1" ht="13.5" customHeight="1">
      <c r="A36" s="53"/>
      <c r="B36" s="100" t="s">
        <v>77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</row>
    <row r="37" spans="1:108" s="8" customFormat="1" ht="13.5" customHeight="1">
      <c r="A37" s="53"/>
      <c r="B37" s="100" t="s">
        <v>84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</row>
    <row r="38" spans="1:108" s="8" customFormat="1" ht="13.5" customHeight="1">
      <c r="A38" s="53"/>
      <c r="B38" s="100" t="s">
        <v>85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</row>
    <row r="39" spans="1:108" s="8" customFormat="1" ht="13.5" customHeight="1">
      <c r="A39" s="53"/>
      <c r="B39" s="100" t="s">
        <v>86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</row>
    <row r="40" spans="1:108" s="8" customFormat="1" ht="13.5" customHeight="1">
      <c r="A40" s="53"/>
      <c r="B40" s="100" t="s">
        <v>87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s="8" customFormat="1" ht="13.5" customHeight="1">
      <c r="A41" s="53"/>
      <c r="B41" s="100" t="s">
        <v>118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</row>
    <row r="42" spans="1:108" s="8" customFormat="1" ht="13.5" customHeight="1">
      <c r="A42" s="53"/>
      <c r="B42" s="100" t="s">
        <v>88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</row>
    <row r="43" spans="1:108" s="8" customFormat="1" ht="13.5" customHeight="1">
      <c r="A43" s="53"/>
      <c r="B43" s="100" t="s">
        <v>89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</row>
    <row r="44" spans="1:108" s="37" customFormat="1" ht="15" customHeight="1">
      <c r="A44" s="51"/>
      <c r="B44" s="103" t="s">
        <v>116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5">
        <f>BU47+BU62</f>
        <v>127227.31</v>
      </c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3.5" customHeight="1">
      <c r="A45" s="56"/>
      <c r="B45" s="100" t="s"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</row>
    <row r="46" spans="1:108" s="8" customFormat="1" ht="13.5" customHeight="1">
      <c r="A46" s="53"/>
      <c r="B46" s="100" t="s">
        <v>90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1">
        <v>22964.06</v>
      </c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</row>
    <row r="47" spans="1:108" s="8" customFormat="1" ht="27.75" customHeight="1">
      <c r="A47" s="53"/>
      <c r="B47" s="100" t="s">
        <v>137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1">
        <f>BU49+BU50+BU51+BU52+BU53+BU54+BU55+BU56+BU57+BU58+BU59+BU60+BU61</f>
        <v>127227.31</v>
      </c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</row>
    <row r="48" spans="1:108" s="8" customFormat="1" ht="13.5" customHeight="1">
      <c r="A48" s="55"/>
      <c r="B48" s="104" t="s">
        <v>7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</row>
    <row r="49" spans="1:108" s="8" customFormat="1" ht="13.5" customHeight="1">
      <c r="A49" s="53"/>
      <c r="B49" s="100" t="s">
        <v>95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</row>
    <row r="50" spans="1:108" s="8" customFormat="1" ht="13.5" customHeight="1">
      <c r="A50" s="53"/>
      <c r="B50" s="100" t="s">
        <v>47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</row>
    <row r="51" spans="1:108" s="8" customFormat="1" ht="13.5" customHeight="1">
      <c r="A51" s="53"/>
      <c r="B51" s="100" t="s">
        <v>48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</row>
    <row r="52" spans="1:108" s="8" customFormat="1" ht="13.5" customHeight="1">
      <c r="A52" s="53"/>
      <c r="B52" s="100" t="s">
        <v>49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</row>
    <row r="53" spans="1:108" s="8" customFormat="1" ht="13.5" customHeight="1">
      <c r="A53" s="53"/>
      <c r="B53" s="100" t="s">
        <v>50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</row>
    <row r="54" spans="1:108" s="8" customFormat="1" ht="13.5" customHeight="1">
      <c r="A54" s="53"/>
      <c r="B54" s="100" t="s">
        <v>51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1">
        <v>22964.06</v>
      </c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</row>
    <row r="55" spans="1:108" s="8" customFormat="1" ht="13.5" customHeight="1">
      <c r="A55" s="53"/>
      <c r="B55" s="100" t="s">
        <v>52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1">
        <v>160</v>
      </c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</row>
    <row r="56" spans="1:108" s="8" customFormat="1" ht="13.5" customHeight="1">
      <c r="A56" s="53"/>
      <c r="B56" s="100" t="s">
        <v>91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</row>
    <row r="57" spans="1:108" s="8" customFormat="1" ht="13.5" customHeight="1">
      <c r="A57" s="53"/>
      <c r="B57" s="100" t="s">
        <v>261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1">
        <v>12600</v>
      </c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</row>
    <row r="58" spans="1:108" s="8" customFormat="1" ht="13.5" customHeight="1">
      <c r="A58" s="53"/>
      <c r="B58" s="100" t="s">
        <v>256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1">
        <v>5886.6</v>
      </c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</row>
    <row r="59" spans="1:108" s="8" customFormat="1" ht="13.5" customHeight="1">
      <c r="A59" s="53"/>
      <c r="B59" s="100" t="s">
        <v>254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1">
        <v>85616.65</v>
      </c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</row>
    <row r="60" spans="1:108" s="8" customFormat="1" ht="13.5" customHeight="1">
      <c r="A60" s="53"/>
      <c r="B60" s="100" t="s">
        <v>92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</row>
    <row r="61" spans="1:108" s="8" customFormat="1" ht="13.5" customHeight="1">
      <c r="A61" s="53"/>
      <c r="B61" s="100" t="s">
        <v>93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</row>
    <row r="62" spans="1:108" s="8" customFormat="1" ht="39.75" customHeight="1">
      <c r="A62" s="53"/>
      <c r="B62" s="100" t="s">
        <v>94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1">
        <f>BU64+BU65+BU66+BU67+BU68+BU69+BU70+BU71+BU72+BU73+BU74+BU75+BU76</f>
        <v>0</v>
      </c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</row>
    <row r="63" spans="1:108" s="8" customFormat="1" ht="13.5" customHeight="1">
      <c r="A63" s="57"/>
      <c r="B63" s="104" t="s">
        <v>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</row>
    <row r="64" spans="1:108" s="8" customFormat="1" ht="13.5" customHeight="1">
      <c r="A64" s="53"/>
      <c r="B64" s="100" t="s">
        <v>96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</row>
    <row r="65" spans="1:108" s="8" customFormat="1" ht="13.5" customHeight="1">
      <c r="A65" s="53"/>
      <c r="B65" s="100" t="s">
        <v>53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</row>
    <row r="66" spans="1:108" s="8" customFormat="1" ht="13.5" customHeight="1">
      <c r="A66" s="53"/>
      <c r="B66" s="100" t="s">
        <v>54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</row>
    <row r="67" spans="1:108" s="8" customFormat="1" ht="13.5" customHeight="1">
      <c r="A67" s="53"/>
      <c r="B67" s="100" t="s">
        <v>55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</row>
    <row r="68" spans="1:108" s="8" customFormat="1" ht="13.5" customHeight="1">
      <c r="A68" s="53"/>
      <c r="B68" s="100" t="s">
        <v>56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</row>
    <row r="69" spans="1:108" s="8" customFormat="1" ht="13.5" customHeight="1">
      <c r="A69" s="53"/>
      <c r="B69" s="100" t="s">
        <v>57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</row>
    <row r="70" spans="1:108" s="8" customFormat="1" ht="13.5" customHeight="1">
      <c r="A70" s="53"/>
      <c r="B70" s="100" t="s">
        <v>58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</row>
    <row r="71" spans="1:108" s="8" customFormat="1" ht="13.5" customHeight="1">
      <c r="A71" s="53"/>
      <c r="B71" s="100" t="s">
        <v>97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</row>
    <row r="72" spans="1:108" s="8" customFormat="1" ht="13.5" customHeight="1">
      <c r="A72" s="53"/>
      <c r="B72" s="100" t="s">
        <v>120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</row>
    <row r="73" spans="1:108" s="8" customFormat="1" ht="13.5" customHeight="1">
      <c r="A73" s="53"/>
      <c r="B73" s="100" t="s">
        <v>98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</row>
    <row r="74" spans="1:108" s="8" customFormat="1" ht="13.5" customHeight="1">
      <c r="A74" s="53"/>
      <c r="B74" s="100" t="s">
        <v>99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</row>
    <row r="75" spans="1:108" s="8" customFormat="1" ht="13.5" customHeight="1">
      <c r="A75" s="53"/>
      <c r="B75" s="100" t="s">
        <v>100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</row>
    <row r="76" spans="1:108" s="8" customFormat="1" ht="13.5" customHeight="1">
      <c r="A76" s="53"/>
      <c r="B76" s="100" t="s">
        <v>101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11"/>
  <sheetViews>
    <sheetView view="pageBreakPreview" zoomScaleSheetLayoutView="100" zoomScalePageLayoutView="0" workbookViewId="0" topLeftCell="B1">
      <selection activeCell="BL55" sqref="BL55:CC55"/>
    </sheetView>
  </sheetViews>
  <sheetFormatPr defaultColWidth="0.875" defaultRowHeight="12.75"/>
  <cols>
    <col min="1" max="1" width="0.875" style="1" hidden="1" customWidth="1"/>
    <col min="2" max="43" width="0.875" style="1" customWidth="1"/>
    <col min="44" max="44" width="20.375" style="1" customWidth="1"/>
    <col min="45" max="45" width="3.75390625" style="1" customWidth="1"/>
    <col min="46" max="50" width="0.875" style="1" customWidth="1"/>
    <col min="51" max="51" width="0.37109375" style="1" customWidth="1"/>
    <col min="52" max="52" width="0.875" style="1" hidden="1" customWidth="1"/>
    <col min="53" max="53" width="0.2421875" style="1" hidden="1" customWidth="1"/>
    <col min="54" max="55" width="0.875" style="1" hidden="1" customWidth="1"/>
    <col min="56" max="56" width="0.2421875" style="1" hidden="1" customWidth="1"/>
    <col min="57" max="57" width="0.37109375" style="1" hidden="1" customWidth="1"/>
    <col min="58" max="58" width="0.875" style="1" hidden="1" customWidth="1"/>
    <col min="59" max="59" width="0.2421875" style="1" hidden="1" customWidth="1"/>
    <col min="60" max="61" width="0.875" style="1" hidden="1" customWidth="1"/>
    <col min="62" max="62" width="1.25" style="1" hidden="1" customWidth="1"/>
    <col min="63" max="63" width="6.75390625" style="1" customWidth="1"/>
    <col min="64" max="64" width="2.875" style="1" customWidth="1"/>
    <col min="65" max="95" width="0.875" style="1" customWidth="1"/>
    <col min="96" max="16384" width="0.875" style="1" customWidth="1"/>
  </cols>
  <sheetData>
    <row r="1" ht="3" customHeight="1"/>
    <row r="2" spans="1:111" s="3" customFormat="1" ht="14.25" customHeight="1">
      <c r="A2" s="116" t="s">
        <v>257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</row>
    <row r="3" spans="1:8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111" ht="15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7"/>
      <c r="AS4" s="119" t="s">
        <v>177</v>
      </c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7" t="s">
        <v>193</v>
      </c>
      <c r="BL4" s="119" t="s">
        <v>178</v>
      </c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 t="s">
        <v>102</v>
      </c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</row>
    <row r="5" spans="1:111" s="8" customFormat="1" ht="92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8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8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 t="s">
        <v>105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19" t="s">
        <v>138</v>
      </c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</row>
    <row r="6" spans="1:111" s="8" customFormat="1" ht="27.75" customHeight="1">
      <c r="A6" s="46"/>
      <c r="B6" s="100" t="s">
        <v>59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61"/>
      <c r="AS6" s="108" t="s">
        <v>20</v>
      </c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63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</row>
    <row r="7" spans="1:111" s="25" customFormat="1" ht="15" customHeight="1">
      <c r="A7" s="46"/>
      <c r="B7" s="103" t="s">
        <v>21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62"/>
      <c r="AS7" s="109" t="s">
        <v>20</v>
      </c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64"/>
      <c r="BL7" s="109">
        <f>CD7</f>
        <v>31025460</v>
      </c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>
        <f>CD22</f>
        <v>31025460</v>
      </c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</row>
    <row r="8" spans="1:111" s="25" customFormat="1" ht="12.75">
      <c r="A8" s="46"/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61"/>
      <c r="AS8" s="108" t="s">
        <v>20</v>
      </c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63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</row>
    <row r="9" spans="1:111" s="25" customFormat="1" ht="27" customHeight="1">
      <c r="A9" s="46"/>
      <c r="B9" s="100" t="s">
        <v>139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61"/>
      <c r="AS9" s="108" t="s">
        <v>20</v>
      </c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63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>
        <f>CD7</f>
        <v>31025460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</row>
    <row r="10" spans="1:111" s="25" customFormat="1" ht="13.5" customHeight="1">
      <c r="A10" s="46"/>
      <c r="B10" s="100" t="s">
        <v>103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69"/>
      <c r="AS10" s="108" t="s">
        <v>20</v>
      </c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63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</row>
    <row r="11" spans="1:111" s="25" customFormat="1" ht="13.5" customHeight="1">
      <c r="A11" s="46"/>
      <c r="B11" s="100" t="s">
        <v>104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61"/>
      <c r="AS11" s="108" t="s">
        <v>20</v>
      </c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63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</row>
    <row r="12" spans="1:111" s="25" customFormat="1" ht="13.5" customHeight="1">
      <c r="A12" s="46"/>
      <c r="B12" s="100" t="s">
        <v>29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61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63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</row>
    <row r="13" spans="1:111" s="25" customFormat="1" ht="75.75" customHeight="1">
      <c r="A13" s="46"/>
      <c r="B13" s="100" t="s">
        <v>140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61"/>
      <c r="AS13" s="108" t="s">
        <v>20</v>
      </c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63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</row>
    <row r="14" spans="1:111" s="25" customFormat="1" ht="13.5" customHeight="1">
      <c r="A14" s="46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61"/>
      <c r="AS14" s="108" t="s">
        <v>20</v>
      </c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63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</row>
    <row r="15" spans="1:111" s="25" customFormat="1" ht="13.5" customHeight="1">
      <c r="A15" s="46"/>
      <c r="B15" s="100" t="s">
        <v>30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61"/>
      <c r="AS15" s="108" t="s">
        <v>20</v>
      </c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63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</row>
    <row r="16" spans="1:111" s="25" customFormat="1" ht="13.5" customHeight="1">
      <c r="A16" s="46"/>
      <c r="B16" s="100" t="s">
        <v>31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61"/>
      <c r="AS16" s="108" t="s">
        <v>20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63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</row>
    <row r="17" spans="1:111" s="25" customFormat="1" ht="13.5" customHeight="1">
      <c r="A17" s="46"/>
      <c r="B17" s="100" t="s">
        <v>141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61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63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</row>
    <row r="18" spans="1:111" s="25" customFormat="1" ht="27.75" customHeight="1">
      <c r="A18" s="46"/>
      <c r="B18" s="100" t="s">
        <v>106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61"/>
      <c r="AS18" s="108" t="s">
        <v>20</v>
      </c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63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</row>
    <row r="19" spans="1:111" s="25" customFormat="1" ht="12.75">
      <c r="A19" s="46"/>
      <c r="B19" s="100" t="s">
        <v>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61"/>
      <c r="AS19" s="108" t="s">
        <v>20</v>
      </c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63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</row>
    <row r="20" spans="1:111" s="25" customFormat="1" ht="12.75">
      <c r="A20" s="46"/>
      <c r="B20" s="100" t="s">
        <v>107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61"/>
      <c r="AS20" s="108" t="s">
        <v>20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63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</row>
    <row r="21" spans="1:111" s="25" customFormat="1" ht="27.75" customHeight="1">
      <c r="A21" s="46"/>
      <c r="B21" s="100" t="s">
        <v>60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61"/>
      <c r="AS21" s="108" t="s">
        <v>20</v>
      </c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63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</row>
    <row r="22" spans="1:111" s="36" customFormat="1" ht="15" customHeight="1">
      <c r="A22" s="50"/>
      <c r="B22" s="103" t="s">
        <v>22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62"/>
      <c r="AS22" s="109">
        <v>900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64"/>
      <c r="BL22" s="109">
        <f>BL24+BL38+BL39+BL40+BL43+BL51+BL52+BL58+BL71+BL73+BL76+BL78+BL79+BL88</f>
        <v>31025460</v>
      </c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>
        <f>CD24+CD36+CD71+CD73+CD76+CD79+CD88</f>
        <v>31025460</v>
      </c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</row>
    <row r="23" spans="1:111" s="25" customFormat="1" ht="13.5" customHeight="1">
      <c r="A23" s="46"/>
      <c r="B23" s="100" t="s">
        <v>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61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63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</row>
    <row r="24" spans="1:111" s="25" customFormat="1" ht="27.75" customHeight="1">
      <c r="A24" s="46"/>
      <c r="B24" s="100" t="s">
        <v>32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61"/>
      <c r="AS24" s="108">
        <v>210</v>
      </c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63"/>
      <c r="BL24" s="109">
        <f>BL26+BL27+BL28+BL34+BL35</f>
        <v>21263660</v>
      </c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>
        <f>BL24</f>
        <v>21263660</v>
      </c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</row>
    <row r="25" spans="1:111" s="25" customFormat="1" ht="13.5" customHeight="1">
      <c r="A25" s="46"/>
      <c r="B25" s="100" t="s">
        <v>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61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63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</row>
    <row r="26" spans="1:111" s="25" customFormat="1" ht="13.5" customHeight="1">
      <c r="A26" s="46"/>
      <c r="B26" s="103" t="s">
        <v>33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69" t="s">
        <v>262</v>
      </c>
      <c r="AS26" s="109">
        <v>211</v>
      </c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64"/>
      <c r="BL26" s="109">
        <f>CD26</f>
        <v>16305370</v>
      </c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>
        <v>16305370</v>
      </c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</row>
    <row r="27" spans="1:111" s="25" customFormat="1" ht="13.5" customHeight="1">
      <c r="A27" s="46"/>
      <c r="B27" s="103" t="s">
        <v>245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69"/>
      <c r="AS27" s="109">
        <v>211</v>
      </c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64"/>
      <c r="BL27" s="109">
        <f>CD27</f>
        <v>0</v>
      </c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</row>
    <row r="28" spans="1:111" s="25" customFormat="1" ht="13.5" customHeight="1">
      <c r="A28" s="46"/>
      <c r="B28" s="103" t="s">
        <v>34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61"/>
      <c r="AS28" s="109">
        <v>212</v>
      </c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63"/>
      <c r="BL28" s="109">
        <f>BL29+BL30+BL31+BL32+BL33</f>
        <v>34070</v>
      </c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>
        <f>CD29+CD30+CD31+CD32+CD33</f>
        <v>34070</v>
      </c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</row>
    <row r="29" spans="1:111" s="25" customFormat="1" ht="13.5" customHeight="1">
      <c r="A29" s="46"/>
      <c r="B29" s="100" t="s">
        <v>194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69" t="s">
        <v>263</v>
      </c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63">
        <v>1101</v>
      </c>
      <c r="BL29" s="108">
        <f aca="true" t="shared" si="0" ref="BL29:BL34">CD29</f>
        <v>0</v>
      </c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</row>
    <row r="30" spans="1:111" s="25" customFormat="1" ht="30" customHeight="1">
      <c r="A30" s="46"/>
      <c r="B30" s="100" t="s">
        <v>195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69" t="s">
        <v>263</v>
      </c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63">
        <v>1102</v>
      </c>
      <c r="BL30" s="108">
        <f t="shared" si="0"/>
        <v>24000</v>
      </c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>
        <v>24000</v>
      </c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</row>
    <row r="31" spans="1:111" s="25" customFormat="1" ht="13.5" customHeight="1">
      <c r="A31" s="46"/>
      <c r="B31" s="100" t="s">
        <v>196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69" t="s">
        <v>263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63">
        <v>1103</v>
      </c>
      <c r="BL31" s="108">
        <f t="shared" si="0"/>
        <v>10070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>
        <v>10070</v>
      </c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</row>
    <row r="32" spans="1:111" s="25" customFormat="1" ht="13.5" customHeight="1">
      <c r="A32" s="46"/>
      <c r="B32" s="100" t="s">
        <v>197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69" t="s">
        <v>263</v>
      </c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3">
        <v>1104</v>
      </c>
      <c r="BL32" s="108">
        <f t="shared" si="0"/>
        <v>0</v>
      </c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</row>
    <row r="33" spans="1:111" s="25" customFormat="1" ht="13.5" customHeight="1">
      <c r="A33" s="46"/>
      <c r="B33" s="100" t="s">
        <v>198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69" t="s">
        <v>263</v>
      </c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63">
        <v>1124</v>
      </c>
      <c r="BL33" s="108">
        <f t="shared" si="0"/>
        <v>0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</row>
    <row r="34" spans="1:111" s="25" customFormat="1" ht="13.5" customHeight="1">
      <c r="A34" s="46"/>
      <c r="B34" s="121" t="s">
        <v>61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3"/>
      <c r="AR34" s="69" t="s">
        <v>262</v>
      </c>
      <c r="AS34" s="110">
        <v>213</v>
      </c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2"/>
      <c r="BK34" s="64"/>
      <c r="BL34" s="110">
        <f t="shared" si="0"/>
        <v>4924220</v>
      </c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0">
        <v>4924220</v>
      </c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2"/>
      <c r="CS34" s="113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5"/>
    </row>
    <row r="35" spans="1:111" s="25" customFormat="1" ht="26.25" customHeight="1">
      <c r="A35" s="46"/>
      <c r="B35" s="121" t="s">
        <v>246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3"/>
      <c r="AR35" s="69"/>
      <c r="AS35" s="110">
        <v>213</v>
      </c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2"/>
      <c r="BK35" s="64"/>
      <c r="BL35" s="110">
        <f>CD35</f>
        <v>0</v>
      </c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2"/>
      <c r="CD35" s="110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2"/>
      <c r="CS35" s="113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5"/>
    </row>
    <row r="36" spans="1:111" s="25" customFormat="1" ht="13.5" customHeight="1">
      <c r="A36" s="46"/>
      <c r="B36" s="124" t="s">
        <v>43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  <c r="AR36" s="66"/>
      <c r="AS36" s="113">
        <v>220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5"/>
      <c r="BK36" s="63"/>
      <c r="BL36" s="110">
        <f>BL38+BL39+BL40+BL43+BL51+BL52+BL58</f>
        <v>5370250</v>
      </c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0">
        <f>CD38+CD39+CD40+CD43+CD51+CD52+CD58</f>
        <v>5370250</v>
      </c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2"/>
      <c r="CS36" s="113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5"/>
    </row>
    <row r="37" spans="1:111" s="25" customFormat="1" ht="13.5" customHeight="1">
      <c r="A37" s="46"/>
      <c r="B37" s="100" t="s">
        <v>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61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63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</row>
    <row r="38" spans="1:111" s="25" customFormat="1" ht="13.5" customHeight="1">
      <c r="A38" s="46"/>
      <c r="B38" s="100" t="s">
        <v>35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69" t="s">
        <v>264</v>
      </c>
      <c r="AS38" s="109">
        <v>221</v>
      </c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63"/>
      <c r="BL38" s="108">
        <f>CD38</f>
        <v>70820</v>
      </c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>
        <v>70820</v>
      </c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</row>
    <row r="39" spans="1:111" s="25" customFormat="1" ht="13.5" customHeight="1">
      <c r="A39" s="46"/>
      <c r="B39" s="100" t="s">
        <v>35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69" t="s">
        <v>265</v>
      </c>
      <c r="AS39" s="109">
        <v>221</v>
      </c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63"/>
      <c r="BL39" s="108">
        <f>CD39</f>
        <v>108000</v>
      </c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>
        <v>108000</v>
      </c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</row>
    <row r="40" spans="1:111" s="25" customFormat="1" ht="13.5" customHeight="1">
      <c r="A40" s="46"/>
      <c r="B40" s="103" t="s">
        <v>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61"/>
      <c r="AS40" s="109">
        <v>222</v>
      </c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63"/>
      <c r="BL40" s="109">
        <f>BL41+BL42</f>
        <v>0</v>
      </c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>
        <f>CD41+CD42</f>
        <v>0</v>
      </c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</row>
    <row r="41" spans="1:111" s="25" customFormat="1" ht="30.75" customHeight="1">
      <c r="A41" s="46" t="s">
        <v>198</v>
      </c>
      <c r="B41" s="100" t="s">
        <v>199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69" t="s">
        <v>266</v>
      </c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63">
        <v>1104</v>
      </c>
      <c r="BL41" s="108">
        <f>CD41</f>
        <v>0</v>
      </c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</row>
    <row r="42" spans="1:111" s="25" customFormat="1" ht="28.5" customHeight="1">
      <c r="A42" s="46"/>
      <c r="B42" s="100" t="s">
        <v>200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69" t="s">
        <v>266</v>
      </c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63">
        <v>1125</v>
      </c>
      <c r="BL42" s="108">
        <f>CD42</f>
        <v>0</v>
      </c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</row>
    <row r="43" spans="1:111" s="25" customFormat="1" ht="13.5" customHeight="1">
      <c r="A43" s="46"/>
      <c r="B43" s="103" t="s">
        <v>37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62"/>
      <c r="AS43" s="109">
        <v>223</v>
      </c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63"/>
      <c r="BL43" s="109">
        <f>BL44+BL45+BL46+BL47+BL48+BL49+BL50</f>
        <v>4752810</v>
      </c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>
        <f>CD44+CD45+CD46+CD47+CD48+CD49+CD50</f>
        <v>4752810</v>
      </c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</row>
    <row r="44" spans="1:111" s="25" customFormat="1" ht="13.5" customHeight="1">
      <c r="A44" s="46"/>
      <c r="B44" s="100" t="s">
        <v>201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69" t="s">
        <v>266</v>
      </c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63">
        <v>11071</v>
      </c>
      <c r="BL44" s="108">
        <f aca="true" t="shared" si="1" ref="BL44:BL50">CD44</f>
        <v>4355200</v>
      </c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>
        <v>4355200</v>
      </c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</row>
    <row r="45" spans="1:111" s="25" customFormat="1" ht="13.5" customHeight="1">
      <c r="A45" s="46"/>
      <c r="B45" s="100" t="s">
        <v>202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69" t="s">
        <v>266</v>
      </c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63">
        <v>11072</v>
      </c>
      <c r="BL45" s="108">
        <f t="shared" si="1"/>
        <v>0</v>
      </c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</row>
    <row r="46" spans="1:111" s="25" customFormat="1" ht="13.5" customHeight="1">
      <c r="A46" s="46"/>
      <c r="B46" s="100" t="s">
        <v>203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69" t="s">
        <v>266</v>
      </c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63">
        <v>1108</v>
      </c>
      <c r="BL46" s="108">
        <f t="shared" si="1"/>
        <v>0</v>
      </c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</row>
    <row r="47" spans="1:111" s="25" customFormat="1" ht="13.5" customHeight="1">
      <c r="A47" s="46"/>
      <c r="B47" s="100" t="s">
        <v>204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69" t="s">
        <v>266</v>
      </c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63">
        <v>1109</v>
      </c>
      <c r="BL47" s="108">
        <f t="shared" si="1"/>
        <v>288240</v>
      </c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>
        <v>288240</v>
      </c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</row>
    <row r="48" spans="1:111" s="25" customFormat="1" ht="28.5" customHeight="1">
      <c r="A48" s="46"/>
      <c r="B48" s="100" t="s">
        <v>205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69" t="s">
        <v>266</v>
      </c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63">
        <v>1110</v>
      </c>
      <c r="BL48" s="108">
        <f t="shared" si="1"/>
        <v>25920</v>
      </c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>
        <v>25920</v>
      </c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</row>
    <row r="49" spans="1:111" s="25" customFormat="1" ht="13.5" customHeight="1">
      <c r="A49" s="46"/>
      <c r="B49" s="100" t="s">
        <v>206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69" t="s">
        <v>266</v>
      </c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63">
        <v>1126</v>
      </c>
      <c r="BL49" s="108">
        <f t="shared" si="1"/>
        <v>83450</v>
      </c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>
        <v>83450</v>
      </c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</row>
    <row r="50" spans="1:111" s="25" customFormat="1" ht="13.5" customHeight="1">
      <c r="A50" s="46"/>
      <c r="B50" s="100" t="s">
        <v>207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69" t="s">
        <v>266</v>
      </c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63">
        <v>1127</v>
      </c>
      <c r="BL50" s="108">
        <f t="shared" si="1"/>
        <v>0</v>
      </c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</row>
    <row r="51" spans="1:111" s="25" customFormat="1" ht="13.5" customHeight="1">
      <c r="A51" s="46"/>
      <c r="B51" s="103" t="s">
        <v>38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61"/>
      <c r="AS51" s="109">
        <v>224</v>
      </c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63"/>
      <c r="BL51" s="108">
        <f>CD51</f>
        <v>0</v>
      </c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</row>
    <row r="52" spans="1:111" s="25" customFormat="1" ht="13.5" customHeight="1">
      <c r="A52" s="46"/>
      <c r="B52" s="103" t="s">
        <v>39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62"/>
      <c r="AS52" s="109">
        <v>225</v>
      </c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63"/>
      <c r="BL52" s="109">
        <f>BL53+BL54+BL55+BL56+BL57</f>
        <v>85730</v>
      </c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>
        <f>CD53+CD54+CD55+CD56+CD57</f>
        <v>85730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</row>
    <row r="53" spans="1:111" s="25" customFormat="1" ht="24.75" customHeight="1">
      <c r="A53" s="46"/>
      <c r="B53" s="100" t="s">
        <v>208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69" t="s">
        <v>266</v>
      </c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63">
        <v>1111</v>
      </c>
      <c r="BL53" s="108">
        <f>CD53</f>
        <v>85730</v>
      </c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>
        <v>85730</v>
      </c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</row>
    <row r="54" spans="1:111" s="25" customFormat="1" ht="29.25" customHeight="1">
      <c r="A54" s="46"/>
      <c r="B54" s="100" t="s">
        <v>209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69" t="s">
        <v>266</v>
      </c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63">
        <v>1105</v>
      </c>
      <c r="BL54" s="108">
        <f>CD54</f>
        <v>0</v>
      </c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</row>
    <row r="55" spans="1:111" s="25" customFormat="1" ht="36.75" customHeight="1">
      <c r="A55" s="46"/>
      <c r="B55" s="100" t="s">
        <v>210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69" t="s">
        <v>266</v>
      </c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63">
        <v>1106</v>
      </c>
      <c r="BL55" s="108">
        <f>CD55</f>
        <v>0</v>
      </c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</row>
    <row r="56" spans="1:111" s="25" customFormat="1" ht="29.25" customHeight="1">
      <c r="A56" s="46"/>
      <c r="B56" s="100" t="s">
        <v>211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69" t="s">
        <v>266</v>
      </c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63">
        <v>1128</v>
      </c>
      <c r="BL56" s="108">
        <f>CD56</f>
        <v>0</v>
      </c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</row>
    <row r="57" spans="1:111" s="25" customFormat="1" ht="13.5" customHeight="1">
      <c r="A57" s="46"/>
      <c r="B57" s="100" t="s">
        <v>212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69" t="s">
        <v>266</v>
      </c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63">
        <v>1129</v>
      </c>
      <c r="BL57" s="108">
        <f>CD57</f>
        <v>0</v>
      </c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</row>
    <row r="58" spans="1:111" s="25" customFormat="1" ht="13.5" customHeight="1">
      <c r="A58" s="46"/>
      <c r="B58" s="103" t="s">
        <v>40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62"/>
      <c r="AS58" s="109">
        <v>226</v>
      </c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63"/>
      <c r="BL58" s="109">
        <f>BL59+BL60+BL61+BL62+BL63+BL64+BL65+BL66+BL67+BL68+BL69+BL70</f>
        <v>352890</v>
      </c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>
        <f>CD59+CD60+CD61+CD62+CD63+CD64+CD65+CD66+CD67+CD68+CD69+CD70</f>
        <v>352890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</row>
    <row r="59" spans="1:111" s="25" customFormat="1" ht="13.5" customHeight="1">
      <c r="A59" s="46"/>
      <c r="B59" s="100" t="s">
        <v>213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69" t="s">
        <v>266</v>
      </c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63">
        <v>1130</v>
      </c>
      <c r="BL59" s="108">
        <f aca="true" t="shared" si="2" ref="BL59:BL70">CD59</f>
        <v>0</v>
      </c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</row>
    <row r="60" spans="1:111" s="25" customFormat="1" ht="13.5" customHeight="1">
      <c r="A60" s="46"/>
      <c r="B60" s="100" t="s">
        <v>214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69" t="s">
        <v>266</v>
      </c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63">
        <v>1131</v>
      </c>
      <c r="BL60" s="108">
        <f t="shared" si="2"/>
        <v>0</v>
      </c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</row>
    <row r="61" spans="1:111" s="25" customFormat="1" ht="25.5" customHeight="1">
      <c r="A61" s="46"/>
      <c r="B61" s="100" t="s">
        <v>215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69" t="s">
        <v>266</v>
      </c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63">
        <v>1132</v>
      </c>
      <c r="BL61" s="108">
        <f t="shared" si="2"/>
        <v>0</v>
      </c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</row>
    <row r="62" spans="1:111" s="25" customFormat="1" ht="26.25" customHeight="1">
      <c r="A62" s="46"/>
      <c r="B62" s="100" t="s">
        <v>216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69" t="s">
        <v>266</v>
      </c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63">
        <v>1133</v>
      </c>
      <c r="BL62" s="108">
        <f t="shared" si="2"/>
        <v>0</v>
      </c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</row>
    <row r="63" spans="1:111" s="25" customFormat="1" ht="28.5" customHeight="1">
      <c r="A63" s="46"/>
      <c r="B63" s="100" t="s">
        <v>217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69" t="s">
        <v>266</v>
      </c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63">
        <v>1134</v>
      </c>
      <c r="BL63" s="108">
        <f t="shared" si="2"/>
        <v>0</v>
      </c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</row>
    <row r="64" spans="1:111" s="25" customFormat="1" ht="13.5" customHeight="1">
      <c r="A64" s="46"/>
      <c r="B64" s="100" t="s">
        <v>218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69" t="s">
        <v>266</v>
      </c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63">
        <v>1135</v>
      </c>
      <c r="BL64" s="108">
        <f>CD64</f>
        <v>29680</v>
      </c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>
        <v>29680</v>
      </c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</row>
    <row r="65" spans="1:111" s="25" customFormat="1" ht="13.5" customHeight="1">
      <c r="A65" s="46"/>
      <c r="B65" s="100" t="s">
        <v>219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69" t="s">
        <v>266</v>
      </c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63">
        <v>1136</v>
      </c>
      <c r="BL65" s="108">
        <f t="shared" si="2"/>
        <v>0</v>
      </c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</row>
    <row r="66" spans="1:111" s="25" customFormat="1" ht="24.75" customHeight="1">
      <c r="A66" s="46"/>
      <c r="B66" s="100" t="s">
        <v>220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69" t="s">
        <v>266</v>
      </c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63">
        <v>1137</v>
      </c>
      <c r="BL66" s="108">
        <f t="shared" si="2"/>
        <v>87090</v>
      </c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>
        <v>87090</v>
      </c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</row>
    <row r="67" spans="1:111" s="25" customFormat="1" ht="19.5" customHeight="1">
      <c r="A67" s="46" t="s">
        <v>212</v>
      </c>
      <c r="B67" s="100" t="s">
        <v>221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69" t="s">
        <v>266</v>
      </c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63">
        <v>1138</v>
      </c>
      <c r="BL67" s="108">
        <f t="shared" si="2"/>
        <v>0</v>
      </c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</row>
    <row r="68" spans="1:111" s="25" customFormat="1" ht="25.5" customHeight="1">
      <c r="A68" s="46"/>
      <c r="B68" s="100" t="s">
        <v>222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69" t="s">
        <v>266</v>
      </c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63">
        <v>1104</v>
      </c>
      <c r="BL68" s="108">
        <f t="shared" si="2"/>
        <v>0</v>
      </c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</row>
    <row r="69" spans="1:111" s="25" customFormat="1" ht="29.25" customHeight="1">
      <c r="A69" s="46"/>
      <c r="B69" s="100" t="s">
        <v>223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69" t="s">
        <v>266</v>
      </c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63">
        <v>1139</v>
      </c>
      <c r="BL69" s="108">
        <f t="shared" si="2"/>
        <v>0</v>
      </c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</row>
    <row r="70" spans="1:111" s="25" customFormat="1" ht="13.5" customHeight="1">
      <c r="A70" s="46"/>
      <c r="B70" s="100" t="s">
        <v>224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69" t="s">
        <v>266</v>
      </c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63">
        <v>1140</v>
      </c>
      <c r="BL70" s="108">
        <f t="shared" si="2"/>
        <v>236120</v>
      </c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>
        <v>236120</v>
      </c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</row>
    <row r="71" spans="1:111" s="25" customFormat="1" ht="27.75" customHeight="1">
      <c r="A71" s="46"/>
      <c r="B71" s="100" t="s">
        <v>44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61"/>
      <c r="AS71" s="108">
        <v>240</v>
      </c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63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</row>
    <row r="72" spans="1:111" s="25" customFormat="1" ht="13.5" customHeight="1">
      <c r="A72" s="46"/>
      <c r="B72" s="100" t="s">
        <v>1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61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63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</row>
    <row r="73" spans="1:111" s="25" customFormat="1" ht="39.75" customHeight="1">
      <c r="A73" s="46"/>
      <c r="B73" s="100" t="s">
        <v>65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61"/>
      <c r="AS73" s="108">
        <v>241</v>
      </c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63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</row>
    <row r="74" spans="1:111" s="25" customFormat="1" ht="13.5" customHeight="1">
      <c r="A74" s="46"/>
      <c r="B74" s="103" t="s">
        <v>62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61"/>
      <c r="AS74" s="108">
        <v>260</v>
      </c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63"/>
      <c r="BL74" s="108">
        <f>BL76</f>
        <v>2572500</v>
      </c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>
        <f>CD76</f>
        <v>2572500</v>
      </c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</row>
    <row r="75" spans="1:111" s="25" customFormat="1" ht="13.5" customHeight="1">
      <c r="A75" s="46"/>
      <c r="B75" s="100" t="s">
        <v>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61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63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</row>
    <row r="76" spans="1:111" s="25" customFormat="1" ht="13.5" customHeight="1">
      <c r="A76" s="46"/>
      <c r="B76" s="103" t="s">
        <v>63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62"/>
      <c r="AS76" s="109">
        <v>262</v>
      </c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63"/>
      <c r="BL76" s="108">
        <f>BL77</f>
        <v>2572500</v>
      </c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>
        <f>CD77</f>
        <v>2572500</v>
      </c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</row>
    <row r="77" spans="1:111" s="25" customFormat="1" ht="13.5" customHeight="1">
      <c r="A77" s="46"/>
      <c r="B77" s="100" t="s">
        <v>225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69" t="s">
        <v>266</v>
      </c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63">
        <v>1113</v>
      </c>
      <c r="BL77" s="108">
        <f>CD77</f>
        <v>2572500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>
        <v>2572500</v>
      </c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</row>
    <row r="78" spans="1:111" s="25" customFormat="1" ht="39.75" customHeight="1">
      <c r="A78" s="46"/>
      <c r="B78" s="100" t="s">
        <v>108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61"/>
      <c r="AS78" s="108">
        <v>263</v>
      </c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63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</row>
    <row r="79" spans="1:111" s="25" customFormat="1" ht="13.5" customHeight="1">
      <c r="A79" s="46"/>
      <c r="B79" s="103" t="s">
        <v>64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62"/>
      <c r="AS79" s="109">
        <v>290</v>
      </c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63"/>
      <c r="BL79" s="109">
        <f>BL80+BL81+BL82+BL83+BL84+BL85+BL86+BL87</f>
        <v>643540</v>
      </c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>
        <f>CD80+CD81+CD82+CD83+CD84+CD85+CD86+CD87</f>
        <v>643540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</row>
    <row r="80" spans="1:111" s="25" customFormat="1" ht="13.5" customHeight="1">
      <c r="A80" s="46"/>
      <c r="B80" s="100" t="s">
        <v>226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69" t="s">
        <v>267</v>
      </c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63">
        <v>1143</v>
      </c>
      <c r="BL80" s="108">
        <f>CD80</f>
        <v>643540</v>
      </c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>
        <v>643540</v>
      </c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</row>
    <row r="81" spans="1:111" s="25" customFormat="1" ht="29.25" customHeight="1">
      <c r="A81" s="46"/>
      <c r="B81" s="100" t="s">
        <v>227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61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63">
        <v>1144</v>
      </c>
      <c r="BL81" s="108">
        <f aca="true" t="shared" si="3" ref="BL81:BL87">CD81</f>
        <v>0</v>
      </c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</row>
    <row r="82" spans="1:111" s="25" customFormat="1" ht="28.5" customHeight="1">
      <c r="A82" s="46"/>
      <c r="B82" s="100" t="s">
        <v>228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61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63">
        <v>1145</v>
      </c>
      <c r="BL82" s="108">
        <f t="shared" si="3"/>
        <v>0</v>
      </c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</row>
    <row r="83" spans="1:111" s="25" customFormat="1" ht="28.5" customHeight="1">
      <c r="A83" s="46"/>
      <c r="B83" s="100" t="s">
        <v>229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61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63">
        <v>1146</v>
      </c>
      <c r="BL83" s="108">
        <f t="shared" si="3"/>
        <v>0</v>
      </c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</row>
    <row r="84" spans="1:111" s="25" customFormat="1" ht="13.5" customHeight="1">
      <c r="A84" s="46"/>
      <c r="B84" s="100" t="s">
        <v>230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61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63">
        <v>1147</v>
      </c>
      <c r="BL84" s="108">
        <f t="shared" si="3"/>
        <v>0</v>
      </c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</row>
    <row r="85" spans="1:111" s="25" customFormat="1" ht="25.5" customHeight="1">
      <c r="A85" s="46"/>
      <c r="B85" s="100" t="s">
        <v>231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61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63">
        <v>1148</v>
      </c>
      <c r="BL85" s="108">
        <f t="shared" si="3"/>
        <v>0</v>
      </c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</row>
    <row r="86" spans="1:111" s="25" customFormat="1" ht="24.75" customHeight="1">
      <c r="A86" s="46"/>
      <c r="B86" s="100" t="s">
        <v>232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61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63">
        <v>1149</v>
      </c>
      <c r="BL86" s="108">
        <f t="shared" si="3"/>
        <v>0</v>
      </c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</row>
    <row r="87" spans="1:111" s="25" customFormat="1" ht="13.5" customHeight="1">
      <c r="A87" s="46"/>
      <c r="B87" s="100" t="s">
        <v>233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61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63">
        <v>1150</v>
      </c>
      <c r="BL87" s="108">
        <f t="shared" si="3"/>
        <v>0</v>
      </c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</row>
    <row r="88" spans="1:111" s="25" customFormat="1" ht="13.5" customHeight="1">
      <c r="A88" s="46"/>
      <c r="B88" s="103" t="s">
        <v>23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62"/>
      <c r="AS88" s="109">
        <v>300</v>
      </c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63"/>
      <c r="BL88" s="109">
        <f>BL90+BL97</f>
        <v>1175510</v>
      </c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>
        <f>CD90+CD97</f>
        <v>1175510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</row>
    <row r="89" spans="1:111" s="25" customFormat="1" ht="13.5" customHeight="1">
      <c r="A89" s="46"/>
      <c r="B89" s="100" t="s">
        <v>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61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63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</row>
    <row r="90" spans="1:111" s="25" customFormat="1" ht="13.5" customHeight="1">
      <c r="A90" s="46"/>
      <c r="B90" s="103" t="s">
        <v>41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62"/>
      <c r="AS90" s="109">
        <v>310</v>
      </c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63"/>
      <c r="BL90" s="109">
        <f>BL91+BL92+BL93+BL94</f>
        <v>600000</v>
      </c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>
        <f>CD91+CD92+CD93+CD94</f>
        <v>600000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</row>
    <row r="91" spans="1:111" s="25" customFormat="1" ht="13.5" customHeight="1">
      <c r="A91" s="46"/>
      <c r="B91" s="100" t="s">
        <v>234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69" t="s">
        <v>265</v>
      </c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63">
        <v>1116</v>
      </c>
      <c r="BL91" s="108">
        <f>CD91</f>
        <v>200000</v>
      </c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>
        <v>200000</v>
      </c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</row>
    <row r="92" spans="1:111" s="25" customFormat="1" ht="13.5" customHeight="1">
      <c r="A92" s="46"/>
      <c r="B92" s="100" t="s">
        <v>234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69" t="s">
        <v>268</v>
      </c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63">
        <v>1116</v>
      </c>
      <c r="BL92" s="108">
        <f>CD92</f>
        <v>400000</v>
      </c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>
        <v>400000</v>
      </c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</row>
    <row r="93" spans="1:111" s="25" customFormat="1" ht="13.5" customHeight="1">
      <c r="A93" s="46"/>
      <c r="B93" s="100" t="s">
        <v>235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61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63">
        <v>1118</v>
      </c>
      <c r="BL93" s="108">
        <f>CD93</f>
        <v>0</v>
      </c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</row>
    <row r="94" spans="1:111" s="25" customFormat="1" ht="13.5" customHeight="1">
      <c r="A94" s="46"/>
      <c r="B94" s="100" t="s">
        <v>236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61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63">
        <v>1151</v>
      </c>
      <c r="BL94" s="108">
        <f>CD94</f>
        <v>0</v>
      </c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</row>
    <row r="95" spans="1:111" s="25" customFormat="1" ht="27.75" customHeight="1">
      <c r="A95" s="46"/>
      <c r="B95" s="100" t="s">
        <v>109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61"/>
      <c r="AS95" s="108">
        <v>320</v>
      </c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63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</row>
    <row r="96" spans="1:111" s="25" customFormat="1" ht="27.75" customHeight="1">
      <c r="A96" s="46"/>
      <c r="B96" s="100" t="s">
        <v>110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61"/>
      <c r="AS96" s="108">
        <v>330</v>
      </c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63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</row>
    <row r="97" spans="1:111" s="25" customFormat="1" ht="27.75" customHeight="1">
      <c r="A97" s="46"/>
      <c r="B97" s="103" t="s">
        <v>42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62"/>
      <c r="AS97" s="109">
        <v>340</v>
      </c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68"/>
      <c r="BL97" s="109">
        <f>BL98+BL99+BL100+BL101+BL102+BL103+BL104+BL105</f>
        <v>575510</v>
      </c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>
        <f>CD98+CD99+CD100+CD101+CD102+CD103+CD104+CD105</f>
        <v>575510</v>
      </c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</row>
    <row r="98" spans="1:111" s="25" customFormat="1" ht="15" customHeight="1">
      <c r="A98" s="46"/>
      <c r="B98" s="100" t="s">
        <v>237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69" t="s">
        <v>266</v>
      </c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67">
        <v>1119</v>
      </c>
      <c r="BL98" s="108">
        <f aca="true" t="shared" si="4" ref="BL98:BL105">CD98</f>
        <v>45550</v>
      </c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>
        <v>45550</v>
      </c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</row>
    <row r="99" spans="1:111" s="25" customFormat="1" ht="15" customHeight="1">
      <c r="A99" s="46"/>
      <c r="B99" s="100" t="s">
        <v>238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69" t="s">
        <v>266</v>
      </c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67">
        <v>1120</v>
      </c>
      <c r="BL99" s="108">
        <f t="shared" si="4"/>
        <v>0</v>
      </c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</row>
    <row r="100" spans="1:111" s="25" customFormat="1" ht="15" customHeight="1">
      <c r="A100" s="46"/>
      <c r="B100" s="100" t="s">
        <v>239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69" t="s">
        <v>266</v>
      </c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67">
        <v>1121</v>
      </c>
      <c r="BL100" s="108">
        <f t="shared" si="4"/>
        <v>0</v>
      </c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</row>
    <row r="101" spans="1:111" s="25" customFormat="1" ht="15" customHeight="1">
      <c r="A101" s="46"/>
      <c r="B101" s="100" t="s">
        <v>240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69" t="s">
        <v>266</v>
      </c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67">
        <v>1112</v>
      </c>
      <c r="BL101" s="108">
        <f t="shared" si="4"/>
        <v>0</v>
      </c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</row>
    <row r="102" spans="1:111" s="25" customFormat="1" ht="15" customHeight="1">
      <c r="A102" s="46"/>
      <c r="B102" s="100" t="s">
        <v>241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69" t="s">
        <v>266</v>
      </c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67">
        <v>1117</v>
      </c>
      <c r="BL102" s="108">
        <f t="shared" si="4"/>
        <v>0</v>
      </c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</row>
    <row r="103" spans="1:111" s="25" customFormat="1" ht="15" customHeight="1">
      <c r="A103" s="46"/>
      <c r="B103" s="100" t="s">
        <v>243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69" t="s">
        <v>266</v>
      </c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67">
        <v>1123</v>
      </c>
      <c r="BL103" s="108">
        <f>CD103</f>
        <v>137490</v>
      </c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>
        <f>106590+30900</f>
        <v>137490</v>
      </c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</row>
    <row r="104" spans="1:111" s="25" customFormat="1" ht="15" customHeight="1">
      <c r="A104" s="46"/>
      <c r="B104" s="100" t="s">
        <v>243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69" t="s">
        <v>265</v>
      </c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67">
        <v>1123</v>
      </c>
      <c r="BL104" s="108">
        <f t="shared" si="4"/>
        <v>200000</v>
      </c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>
        <v>200000</v>
      </c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</row>
    <row r="105" spans="1:111" s="25" customFormat="1" ht="15" customHeight="1">
      <c r="A105" s="46"/>
      <c r="B105" s="100" t="s">
        <v>243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69" t="s">
        <v>268</v>
      </c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67">
        <v>1123</v>
      </c>
      <c r="BL105" s="108">
        <f t="shared" si="4"/>
        <v>192470</v>
      </c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>
        <v>192470</v>
      </c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</row>
    <row r="106" spans="1:111" s="25" customFormat="1" ht="13.5" customHeight="1">
      <c r="A106" s="46"/>
      <c r="B106" s="100" t="s">
        <v>117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61"/>
      <c r="AS106" s="108">
        <v>500</v>
      </c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63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</row>
    <row r="107" spans="1:111" s="25" customFormat="1" ht="13.5" customHeight="1">
      <c r="A107" s="46"/>
      <c r="B107" s="100" t="s">
        <v>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61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63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</row>
    <row r="108" spans="1:111" s="25" customFormat="1" ht="13.5" customHeight="1">
      <c r="A108" s="46"/>
      <c r="B108" s="100" t="s">
        <v>111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61"/>
      <c r="AS108" s="108">
        <v>520</v>
      </c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63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</row>
    <row r="109" spans="1:111" s="25" customFormat="1" ht="13.5" customHeight="1">
      <c r="A109" s="46"/>
      <c r="B109" s="100" t="s">
        <v>112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61"/>
      <c r="AS109" s="108">
        <v>530</v>
      </c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63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</row>
    <row r="110" spans="1:111" s="25" customFormat="1" ht="13.5" customHeight="1">
      <c r="A110" s="46"/>
      <c r="B110" s="107" t="s">
        <v>24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65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63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</row>
    <row r="111" spans="1:111" s="25" customFormat="1" ht="13.5" customHeight="1">
      <c r="A111" s="46"/>
      <c r="B111" s="100" t="s">
        <v>25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61"/>
      <c r="AS111" s="108" t="s">
        <v>20</v>
      </c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63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</row>
    <row r="112" ht="3" customHeight="1" hidden="1"/>
  </sheetData>
  <sheetProtection/>
  <mergeCells count="539">
    <mergeCell ref="B27:AQ27"/>
    <mergeCell ref="AS27:BJ27"/>
    <mergeCell ref="BL27:CC27"/>
    <mergeCell ref="CD27:CR27"/>
    <mergeCell ref="CS27:DG27"/>
    <mergeCell ref="B35:AQ35"/>
    <mergeCell ref="AS35:BJ35"/>
    <mergeCell ref="BL35:CC35"/>
    <mergeCell ref="CD35:CR35"/>
    <mergeCell ref="CS35:DG35"/>
    <mergeCell ref="BL50:CC50"/>
    <mergeCell ref="CD50:CR50"/>
    <mergeCell ref="CS50:DG50"/>
    <mergeCell ref="B54:AQ54"/>
    <mergeCell ref="B18:AQ18"/>
    <mergeCell ref="B56:AQ56"/>
    <mergeCell ref="B55:AQ55"/>
    <mergeCell ref="CD53:CR53"/>
    <mergeCell ref="B45:AQ45"/>
    <mergeCell ref="B50:AQ50"/>
    <mergeCell ref="B11:AQ11"/>
    <mergeCell ref="B10:AQ10"/>
    <mergeCell ref="B40:AQ40"/>
    <mergeCell ref="B36:AQ36"/>
    <mergeCell ref="AS36:BJ36"/>
    <mergeCell ref="B31:AQ31"/>
    <mergeCell ref="B21:AQ21"/>
    <mergeCell ref="B19:AQ19"/>
    <mergeCell ref="B15:AQ15"/>
    <mergeCell ref="B23:AQ23"/>
    <mergeCell ref="B51:AQ51"/>
    <mergeCell ref="AS50:BJ50"/>
    <mergeCell ref="AS46:BJ46"/>
    <mergeCell ref="AS48:BJ48"/>
    <mergeCell ref="AS51:BJ51"/>
    <mergeCell ref="B13:AQ13"/>
    <mergeCell ref="AS16:BJ16"/>
    <mergeCell ref="AS42:BJ42"/>
    <mergeCell ref="B16:AQ16"/>
    <mergeCell ref="B22:AQ22"/>
    <mergeCell ref="CD18:CR18"/>
    <mergeCell ref="AS21:BJ21"/>
    <mergeCell ref="B20:AQ20"/>
    <mergeCell ref="BL21:CC21"/>
    <mergeCell ref="CD21:CR21"/>
    <mergeCell ref="B48:AQ48"/>
    <mergeCell ref="B46:AQ46"/>
    <mergeCell ref="AS18:BJ18"/>
    <mergeCell ref="B28:AQ28"/>
    <mergeCell ref="B29:AQ29"/>
    <mergeCell ref="B44:AQ44"/>
    <mergeCell ref="B47:AQ47"/>
    <mergeCell ref="B39:AQ39"/>
    <mergeCell ref="B38:AQ38"/>
    <mergeCell ref="B26:AQ26"/>
    <mergeCell ref="AS24:BJ24"/>
    <mergeCell ref="AS26:BJ26"/>
    <mergeCell ref="AS29:BJ29"/>
    <mergeCell ref="B24:AQ24"/>
    <mergeCell ref="B30:AQ30"/>
    <mergeCell ref="B57:AQ57"/>
    <mergeCell ref="B17:AQ17"/>
    <mergeCell ref="B53:AQ53"/>
    <mergeCell ref="B52:AQ52"/>
    <mergeCell ref="AS53:BJ53"/>
    <mergeCell ref="B49:AQ49"/>
    <mergeCell ref="B34:AQ34"/>
    <mergeCell ref="B33:AQ33"/>
    <mergeCell ref="B32:AQ32"/>
    <mergeCell ref="B37:AQ37"/>
    <mergeCell ref="B25:AQ25"/>
    <mergeCell ref="B6:AQ6"/>
    <mergeCell ref="B9:AQ9"/>
    <mergeCell ref="B8:AQ8"/>
    <mergeCell ref="B58:AQ58"/>
    <mergeCell ref="B41:AQ41"/>
    <mergeCell ref="B42:AQ42"/>
    <mergeCell ref="B43:AQ43"/>
    <mergeCell ref="B7:AQ7"/>
    <mergeCell ref="B12:AQ12"/>
    <mergeCell ref="B14:AQ14"/>
    <mergeCell ref="A2:DG2"/>
    <mergeCell ref="AR4:AR5"/>
    <mergeCell ref="AS4:BJ5"/>
    <mergeCell ref="BK4:BK5"/>
    <mergeCell ref="BL4:CC5"/>
    <mergeCell ref="CD4:DG4"/>
    <mergeCell ref="CD5:CR5"/>
    <mergeCell ref="CS5:DG5"/>
    <mergeCell ref="A4:AQ5"/>
    <mergeCell ref="AS6:BJ6"/>
    <mergeCell ref="BL6:CC6"/>
    <mergeCell ref="CD6:CR6"/>
    <mergeCell ref="CS6:DG6"/>
    <mergeCell ref="AS7:BJ7"/>
    <mergeCell ref="BL7:CC7"/>
    <mergeCell ref="CD7:CR7"/>
    <mergeCell ref="CS7:DG7"/>
    <mergeCell ref="AS8:BJ8"/>
    <mergeCell ref="BL8:CC8"/>
    <mergeCell ref="CD8:CR8"/>
    <mergeCell ref="CS8:DG8"/>
    <mergeCell ref="AS9:BJ9"/>
    <mergeCell ref="BL9:CC9"/>
    <mergeCell ref="CD9:CR9"/>
    <mergeCell ref="CS9:DG9"/>
    <mergeCell ref="AS10:BJ10"/>
    <mergeCell ref="BL10:CC10"/>
    <mergeCell ref="CD10:CR10"/>
    <mergeCell ref="CS10:DG10"/>
    <mergeCell ref="AS11:BJ11"/>
    <mergeCell ref="BL11:CC11"/>
    <mergeCell ref="CD11:CR11"/>
    <mergeCell ref="CS11:DG11"/>
    <mergeCell ref="AS12:BJ12"/>
    <mergeCell ref="BL12:CC12"/>
    <mergeCell ref="CD12:CR12"/>
    <mergeCell ref="CS12:DG12"/>
    <mergeCell ref="AS13:BJ13"/>
    <mergeCell ref="BL13:CC13"/>
    <mergeCell ref="CD13:CR13"/>
    <mergeCell ref="CS13:DG13"/>
    <mergeCell ref="AS14:BJ14"/>
    <mergeCell ref="BL14:CC14"/>
    <mergeCell ref="CD14:CR14"/>
    <mergeCell ref="CS14:DG14"/>
    <mergeCell ref="AS15:BJ15"/>
    <mergeCell ref="BL15:CC15"/>
    <mergeCell ref="CD15:CR15"/>
    <mergeCell ref="CS15:DG15"/>
    <mergeCell ref="CD16:CR16"/>
    <mergeCell ref="CS16:DG16"/>
    <mergeCell ref="AS17:BJ17"/>
    <mergeCell ref="BL17:CC17"/>
    <mergeCell ref="CD17:CR17"/>
    <mergeCell ref="CS17:DG17"/>
    <mergeCell ref="BL16:CC16"/>
    <mergeCell ref="CS18:DG18"/>
    <mergeCell ref="AS19:BJ19"/>
    <mergeCell ref="BL19:CC19"/>
    <mergeCell ref="CD19:CR19"/>
    <mergeCell ref="CS19:DG19"/>
    <mergeCell ref="AS20:BJ20"/>
    <mergeCell ref="BL20:CC20"/>
    <mergeCell ref="CD20:CR20"/>
    <mergeCell ref="CS20:DG20"/>
    <mergeCell ref="BL18:CC18"/>
    <mergeCell ref="CS21:DG21"/>
    <mergeCell ref="AS22:BJ22"/>
    <mergeCell ref="BL22:CC22"/>
    <mergeCell ref="CD22:CR22"/>
    <mergeCell ref="CS22:DG22"/>
    <mergeCell ref="AS23:BJ23"/>
    <mergeCell ref="BL23:CC23"/>
    <mergeCell ref="CD23:CR23"/>
    <mergeCell ref="CS23:DG23"/>
    <mergeCell ref="BL24:CC24"/>
    <mergeCell ref="CD24:CR24"/>
    <mergeCell ref="CS24:DG24"/>
    <mergeCell ref="AS25:BJ25"/>
    <mergeCell ref="BL25:CC25"/>
    <mergeCell ref="CD25:CR25"/>
    <mergeCell ref="CS25:DG25"/>
    <mergeCell ref="BL26:CC26"/>
    <mergeCell ref="CD26:CR26"/>
    <mergeCell ref="CS26:DG26"/>
    <mergeCell ref="AS28:BJ28"/>
    <mergeCell ref="BL28:CC28"/>
    <mergeCell ref="CD28:CR28"/>
    <mergeCell ref="CS28:DG28"/>
    <mergeCell ref="BL29:CC29"/>
    <mergeCell ref="CD29:CR29"/>
    <mergeCell ref="CS29:DG29"/>
    <mergeCell ref="AS30:BJ30"/>
    <mergeCell ref="BL30:CC30"/>
    <mergeCell ref="CD30:CR30"/>
    <mergeCell ref="CS30:DG30"/>
    <mergeCell ref="AS31:BJ31"/>
    <mergeCell ref="BL31:CC31"/>
    <mergeCell ref="CD31:CR31"/>
    <mergeCell ref="CS31:DG31"/>
    <mergeCell ref="AS32:BJ32"/>
    <mergeCell ref="BL32:CC32"/>
    <mergeCell ref="CD32:CR32"/>
    <mergeCell ref="CS32:DG32"/>
    <mergeCell ref="AS33:BJ33"/>
    <mergeCell ref="BL33:CC33"/>
    <mergeCell ref="CD33:CR33"/>
    <mergeCell ref="CS33:DG33"/>
    <mergeCell ref="AS34:BJ34"/>
    <mergeCell ref="BL34:CC34"/>
    <mergeCell ref="CD34:CR34"/>
    <mergeCell ref="CS34:DG34"/>
    <mergeCell ref="CD36:CR36"/>
    <mergeCell ref="CS36:DG36"/>
    <mergeCell ref="AS37:BJ37"/>
    <mergeCell ref="BL37:CC37"/>
    <mergeCell ref="CD37:CR37"/>
    <mergeCell ref="CS37:DG37"/>
    <mergeCell ref="BL36:CC36"/>
    <mergeCell ref="CD38:CR38"/>
    <mergeCell ref="CS38:DG38"/>
    <mergeCell ref="AS39:BJ39"/>
    <mergeCell ref="BL39:CC39"/>
    <mergeCell ref="CD39:CR39"/>
    <mergeCell ref="CS39:DG39"/>
    <mergeCell ref="AS38:BJ38"/>
    <mergeCell ref="BL38:CC38"/>
    <mergeCell ref="AS40:BJ40"/>
    <mergeCell ref="BL40:CC40"/>
    <mergeCell ref="CD40:CR40"/>
    <mergeCell ref="CS40:DG40"/>
    <mergeCell ref="AS41:BJ41"/>
    <mergeCell ref="BL41:CC41"/>
    <mergeCell ref="CD41:CR41"/>
    <mergeCell ref="CS41:DG41"/>
    <mergeCell ref="BL42:CC42"/>
    <mergeCell ref="CD42:CR42"/>
    <mergeCell ref="CS42:DG42"/>
    <mergeCell ref="AS43:BJ43"/>
    <mergeCell ref="BL43:CC43"/>
    <mergeCell ref="CD43:CR43"/>
    <mergeCell ref="CS43:DG43"/>
    <mergeCell ref="AS44:BJ44"/>
    <mergeCell ref="BL44:CC44"/>
    <mergeCell ref="CD44:CR44"/>
    <mergeCell ref="CS44:DG44"/>
    <mergeCell ref="AS45:BJ45"/>
    <mergeCell ref="BL45:CC45"/>
    <mergeCell ref="CD45:CR45"/>
    <mergeCell ref="CS45:DG45"/>
    <mergeCell ref="BL46:CC46"/>
    <mergeCell ref="CD46:CR46"/>
    <mergeCell ref="CS46:DG46"/>
    <mergeCell ref="AS47:BJ47"/>
    <mergeCell ref="BL47:CC47"/>
    <mergeCell ref="CD47:CR47"/>
    <mergeCell ref="CS47:DG47"/>
    <mergeCell ref="BL48:CC48"/>
    <mergeCell ref="CD48:CR48"/>
    <mergeCell ref="CS48:DG48"/>
    <mergeCell ref="AS49:BJ49"/>
    <mergeCell ref="BL49:CC49"/>
    <mergeCell ref="CD49:CR49"/>
    <mergeCell ref="CS49:DG49"/>
    <mergeCell ref="BL51:CC51"/>
    <mergeCell ref="CD51:CR51"/>
    <mergeCell ref="CS51:DG51"/>
    <mergeCell ref="AS52:BJ52"/>
    <mergeCell ref="BL52:CC52"/>
    <mergeCell ref="CD52:CR52"/>
    <mergeCell ref="CS52:DG52"/>
    <mergeCell ref="CS53:DG53"/>
    <mergeCell ref="AS54:BJ54"/>
    <mergeCell ref="BL54:CC54"/>
    <mergeCell ref="CD54:CR54"/>
    <mergeCell ref="CS54:DG54"/>
    <mergeCell ref="AS55:BJ55"/>
    <mergeCell ref="BL55:CC55"/>
    <mergeCell ref="CD55:CR55"/>
    <mergeCell ref="CS55:DG55"/>
    <mergeCell ref="BL53:CC53"/>
    <mergeCell ref="AS56:BJ56"/>
    <mergeCell ref="BL56:CC56"/>
    <mergeCell ref="CD56:CR56"/>
    <mergeCell ref="CS56:DG56"/>
    <mergeCell ref="AS57:BJ57"/>
    <mergeCell ref="BL57:CC57"/>
    <mergeCell ref="CD57:CR57"/>
    <mergeCell ref="CS57:DG57"/>
    <mergeCell ref="AS58:BJ58"/>
    <mergeCell ref="BL58:CC58"/>
    <mergeCell ref="CD58:CR58"/>
    <mergeCell ref="CS58:DG58"/>
    <mergeCell ref="B59:AQ59"/>
    <mergeCell ref="AS59:BJ59"/>
    <mergeCell ref="BL59:CC59"/>
    <mergeCell ref="CD59:CR59"/>
    <mergeCell ref="CS59:DG59"/>
    <mergeCell ref="B60:AQ60"/>
    <mergeCell ref="AS60:BJ60"/>
    <mergeCell ref="BL60:CC60"/>
    <mergeCell ref="CD60:CR60"/>
    <mergeCell ref="CS60:DG60"/>
    <mergeCell ref="B61:AQ61"/>
    <mergeCell ref="AS61:BJ61"/>
    <mergeCell ref="BL61:CC61"/>
    <mergeCell ref="CD61:CR61"/>
    <mergeCell ref="CS61:DG61"/>
    <mergeCell ref="B62:AQ62"/>
    <mergeCell ref="AS62:BJ62"/>
    <mergeCell ref="BL62:CC62"/>
    <mergeCell ref="CD62:CR62"/>
    <mergeCell ref="CS62:DG62"/>
    <mergeCell ref="B63:AQ63"/>
    <mergeCell ref="AS63:BJ63"/>
    <mergeCell ref="BL63:CC63"/>
    <mergeCell ref="CD63:CR63"/>
    <mergeCell ref="CS63:DG63"/>
    <mergeCell ref="B64:AQ64"/>
    <mergeCell ref="AS64:BJ64"/>
    <mergeCell ref="BL64:CC64"/>
    <mergeCell ref="CD64:CR64"/>
    <mergeCell ref="CS64:DG64"/>
    <mergeCell ref="B65:AQ65"/>
    <mergeCell ref="AS65:BJ65"/>
    <mergeCell ref="BL65:CC65"/>
    <mergeCell ref="CD65:CR65"/>
    <mergeCell ref="CS65:DG65"/>
    <mergeCell ref="B66:AQ66"/>
    <mergeCell ref="AS66:BJ66"/>
    <mergeCell ref="BL66:CC66"/>
    <mergeCell ref="CD66:CR66"/>
    <mergeCell ref="CS66:DG66"/>
    <mergeCell ref="B67:AQ67"/>
    <mergeCell ref="AS67:BJ67"/>
    <mergeCell ref="BL67:CC67"/>
    <mergeCell ref="CD67:CR67"/>
    <mergeCell ref="CS67:DG67"/>
    <mergeCell ref="B68:AQ68"/>
    <mergeCell ref="AS68:BJ68"/>
    <mergeCell ref="BL68:CC68"/>
    <mergeCell ref="CD68:CR68"/>
    <mergeCell ref="CS68:DG68"/>
    <mergeCell ref="B69:AQ69"/>
    <mergeCell ref="AS69:BJ69"/>
    <mergeCell ref="BL69:CC69"/>
    <mergeCell ref="CD69:CR69"/>
    <mergeCell ref="CS69:DG69"/>
    <mergeCell ref="B70:AQ70"/>
    <mergeCell ref="AS70:BJ70"/>
    <mergeCell ref="BL70:CC70"/>
    <mergeCell ref="CD70:CR70"/>
    <mergeCell ref="CS70:DG70"/>
    <mergeCell ref="B71:AQ71"/>
    <mergeCell ref="AS71:BJ71"/>
    <mergeCell ref="BL71:CC71"/>
    <mergeCell ref="CD71:CR71"/>
    <mergeCell ref="CS71:DG71"/>
    <mergeCell ref="B72:AQ72"/>
    <mergeCell ref="AS72:BJ72"/>
    <mergeCell ref="BL72:CC72"/>
    <mergeCell ref="CD72:CR72"/>
    <mergeCell ref="CS72:DG72"/>
    <mergeCell ref="B73:AQ73"/>
    <mergeCell ref="AS73:BJ73"/>
    <mergeCell ref="BL73:CC73"/>
    <mergeCell ref="CD73:CR73"/>
    <mergeCell ref="CS73:DG73"/>
    <mergeCell ref="B74:AQ74"/>
    <mergeCell ref="AS74:BJ74"/>
    <mergeCell ref="BL74:CC74"/>
    <mergeCell ref="CD74:CR74"/>
    <mergeCell ref="CS74:DG74"/>
    <mergeCell ref="B75:AQ75"/>
    <mergeCell ref="AS75:BJ75"/>
    <mergeCell ref="BL75:CC75"/>
    <mergeCell ref="CD75:CR75"/>
    <mergeCell ref="CS75:DG75"/>
    <mergeCell ref="B76:AQ76"/>
    <mergeCell ref="AS76:BJ76"/>
    <mergeCell ref="BL76:CC76"/>
    <mergeCell ref="CD76:CR76"/>
    <mergeCell ref="CS76:DG76"/>
    <mergeCell ref="B77:AQ77"/>
    <mergeCell ref="AS77:BJ77"/>
    <mergeCell ref="BL77:CC77"/>
    <mergeCell ref="CD77:CR77"/>
    <mergeCell ref="CS77:DG77"/>
    <mergeCell ref="B78:AQ78"/>
    <mergeCell ref="AS78:BJ78"/>
    <mergeCell ref="BL78:CC78"/>
    <mergeCell ref="CD78:CR78"/>
    <mergeCell ref="CS78:DG78"/>
    <mergeCell ref="B79:AQ79"/>
    <mergeCell ref="AS79:BJ79"/>
    <mergeCell ref="BL79:CC79"/>
    <mergeCell ref="CD79:CR79"/>
    <mergeCell ref="CS79:DG79"/>
    <mergeCell ref="B80:AQ80"/>
    <mergeCell ref="AS80:BJ80"/>
    <mergeCell ref="BL80:CC80"/>
    <mergeCell ref="CD80:CR80"/>
    <mergeCell ref="CS80:DG80"/>
    <mergeCell ref="B81:AQ81"/>
    <mergeCell ref="AS81:BJ81"/>
    <mergeCell ref="BL81:CC81"/>
    <mergeCell ref="CD81:CR81"/>
    <mergeCell ref="CS81:DG81"/>
    <mergeCell ref="B82:AQ82"/>
    <mergeCell ref="AS82:BJ82"/>
    <mergeCell ref="BL82:CC82"/>
    <mergeCell ref="CD82:CR82"/>
    <mergeCell ref="CS82:DG82"/>
    <mergeCell ref="B83:AQ83"/>
    <mergeCell ref="AS83:BJ83"/>
    <mergeCell ref="BL83:CC83"/>
    <mergeCell ref="CD83:CR83"/>
    <mergeCell ref="CS83:DG83"/>
    <mergeCell ref="B84:AQ84"/>
    <mergeCell ref="AS84:BJ84"/>
    <mergeCell ref="BL84:CC84"/>
    <mergeCell ref="CD84:CR84"/>
    <mergeCell ref="CS84:DG84"/>
    <mergeCell ref="B85:AQ85"/>
    <mergeCell ref="AS85:BJ85"/>
    <mergeCell ref="BL85:CC85"/>
    <mergeCell ref="CD85:CR85"/>
    <mergeCell ref="CS85:DG85"/>
    <mergeCell ref="B86:AQ86"/>
    <mergeCell ref="AS86:BJ86"/>
    <mergeCell ref="BL86:CC86"/>
    <mergeCell ref="CD86:CR86"/>
    <mergeCell ref="CS86:DG86"/>
    <mergeCell ref="B87:AQ87"/>
    <mergeCell ref="AS87:BJ87"/>
    <mergeCell ref="BL87:CC87"/>
    <mergeCell ref="CD87:CR87"/>
    <mergeCell ref="CS87:DG87"/>
    <mergeCell ref="B88:AQ88"/>
    <mergeCell ref="AS88:BJ88"/>
    <mergeCell ref="BL88:CC88"/>
    <mergeCell ref="CD88:CR88"/>
    <mergeCell ref="CS88:DG88"/>
    <mergeCell ref="B89:AQ89"/>
    <mergeCell ref="AS89:BJ89"/>
    <mergeCell ref="BL89:CC89"/>
    <mergeCell ref="CD89:CR89"/>
    <mergeCell ref="CS89:DG89"/>
    <mergeCell ref="B90:AQ90"/>
    <mergeCell ref="AS90:BJ90"/>
    <mergeCell ref="BL90:CC90"/>
    <mergeCell ref="CD90:CR90"/>
    <mergeCell ref="CS90:DG90"/>
    <mergeCell ref="B91:AQ91"/>
    <mergeCell ref="AS91:BJ91"/>
    <mergeCell ref="BL91:CC91"/>
    <mergeCell ref="CD91:CR91"/>
    <mergeCell ref="CS91:DG91"/>
    <mergeCell ref="B92:AQ92"/>
    <mergeCell ref="AS92:BJ92"/>
    <mergeCell ref="BL92:CC92"/>
    <mergeCell ref="CD92:CR92"/>
    <mergeCell ref="CS92:DG92"/>
    <mergeCell ref="B93:AQ93"/>
    <mergeCell ref="AS93:BJ93"/>
    <mergeCell ref="BL93:CC93"/>
    <mergeCell ref="CD93:CR93"/>
    <mergeCell ref="CS93:DG93"/>
    <mergeCell ref="B94:AQ94"/>
    <mergeCell ref="AS94:BJ94"/>
    <mergeCell ref="BL94:CC94"/>
    <mergeCell ref="CD94:CR94"/>
    <mergeCell ref="CS94:DG94"/>
    <mergeCell ref="B95:AQ95"/>
    <mergeCell ref="AS95:BJ95"/>
    <mergeCell ref="BL95:CC95"/>
    <mergeCell ref="CD95:CR95"/>
    <mergeCell ref="CS95:DG95"/>
    <mergeCell ref="B96:AQ96"/>
    <mergeCell ref="AS96:BJ96"/>
    <mergeCell ref="BL96:CC96"/>
    <mergeCell ref="CD96:CR96"/>
    <mergeCell ref="CS96:DG96"/>
    <mergeCell ref="B97:AQ97"/>
    <mergeCell ref="AS97:BJ97"/>
    <mergeCell ref="BL97:CC97"/>
    <mergeCell ref="CD97:CR97"/>
    <mergeCell ref="CS97:DG97"/>
    <mergeCell ref="B98:AQ98"/>
    <mergeCell ref="AS98:BJ98"/>
    <mergeCell ref="BL98:CC98"/>
    <mergeCell ref="CD98:CR98"/>
    <mergeCell ref="CS98:DG98"/>
    <mergeCell ref="B99:AQ99"/>
    <mergeCell ref="AS99:BJ99"/>
    <mergeCell ref="BL99:CC99"/>
    <mergeCell ref="CD99:CR99"/>
    <mergeCell ref="CS99:DG99"/>
    <mergeCell ref="B100:AQ100"/>
    <mergeCell ref="AS100:BJ100"/>
    <mergeCell ref="BL100:CC100"/>
    <mergeCell ref="CD100:CR100"/>
    <mergeCell ref="CS100:DG100"/>
    <mergeCell ref="B101:AQ101"/>
    <mergeCell ref="AS101:BJ101"/>
    <mergeCell ref="BL101:CC101"/>
    <mergeCell ref="CD101:CR101"/>
    <mergeCell ref="CS101:DG101"/>
    <mergeCell ref="B102:AQ102"/>
    <mergeCell ref="AS102:BJ102"/>
    <mergeCell ref="BL102:CC102"/>
    <mergeCell ref="CD102:CR102"/>
    <mergeCell ref="CS102:DG102"/>
    <mergeCell ref="B103:AQ103"/>
    <mergeCell ref="AS103:BJ103"/>
    <mergeCell ref="BL103:CC103"/>
    <mergeCell ref="CD103:CR103"/>
    <mergeCell ref="CS103:DG103"/>
    <mergeCell ref="B104:AQ104"/>
    <mergeCell ref="AS104:BJ104"/>
    <mergeCell ref="BL104:CC104"/>
    <mergeCell ref="CD104:CR104"/>
    <mergeCell ref="CS104:DG104"/>
    <mergeCell ref="B105:AQ105"/>
    <mergeCell ref="AS105:BJ105"/>
    <mergeCell ref="BL105:CC105"/>
    <mergeCell ref="CD105:CR105"/>
    <mergeCell ref="CS105:DG105"/>
    <mergeCell ref="B106:AQ106"/>
    <mergeCell ref="AS106:BJ106"/>
    <mergeCell ref="BL106:CC106"/>
    <mergeCell ref="CD106:CR106"/>
    <mergeCell ref="CS106:DG106"/>
    <mergeCell ref="B107:AQ107"/>
    <mergeCell ref="AS107:BJ107"/>
    <mergeCell ref="BL107:CC107"/>
    <mergeCell ref="CD107:CR107"/>
    <mergeCell ref="CS107:DG107"/>
    <mergeCell ref="B108:AQ108"/>
    <mergeCell ref="AS108:BJ108"/>
    <mergeCell ref="BL108:CC108"/>
    <mergeCell ref="CD108:CR108"/>
    <mergeCell ref="CS108:DG108"/>
    <mergeCell ref="B109:AQ109"/>
    <mergeCell ref="AS109:BJ109"/>
    <mergeCell ref="BL109:CC109"/>
    <mergeCell ref="CD109:CR109"/>
    <mergeCell ref="CS109:DG109"/>
    <mergeCell ref="B110:AQ110"/>
    <mergeCell ref="AS110:BJ110"/>
    <mergeCell ref="BL110:CC110"/>
    <mergeCell ref="CD110:CR110"/>
    <mergeCell ref="CS110:DG110"/>
    <mergeCell ref="B111:AQ111"/>
    <mergeCell ref="AS111:BJ111"/>
    <mergeCell ref="BL111:CC111"/>
    <mergeCell ref="CD111:CR111"/>
    <mergeCell ref="CS111:DG1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G114"/>
  <sheetViews>
    <sheetView tabSelected="1" zoomScalePageLayoutView="0" workbookViewId="0" topLeftCell="B1">
      <selection activeCell="BK48" sqref="BK48"/>
    </sheetView>
  </sheetViews>
  <sheetFormatPr defaultColWidth="0.875" defaultRowHeight="12.75"/>
  <cols>
    <col min="1" max="1" width="0.875" style="1" hidden="1" customWidth="1"/>
    <col min="2" max="43" width="0.875" style="1" customWidth="1"/>
    <col min="44" max="44" width="20.375" style="1" customWidth="1"/>
    <col min="45" max="45" width="3.75390625" style="1" customWidth="1"/>
    <col min="46" max="50" width="0.875" style="1" customWidth="1"/>
    <col min="51" max="51" width="0.37109375" style="1" customWidth="1"/>
    <col min="52" max="52" width="0.875" style="1" hidden="1" customWidth="1"/>
    <col min="53" max="53" width="0.2421875" style="1" hidden="1" customWidth="1"/>
    <col min="54" max="55" width="0.875" style="1" hidden="1" customWidth="1"/>
    <col min="56" max="56" width="0.2421875" style="1" hidden="1" customWidth="1"/>
    <col min="57" max="57" width="0.37109375" style="1" hidden="1" customWidth="1"/>
    <col min="58" max="58" width="0.875" style="1" hidden="1" customWidth="1"/>
    <col min="59" max="59" width="0.2421875" style="1" hidden="1" customWidth="1"/>
    <col min="60" max="61" width="0.875" style="1" hidden="1" customWidth="1"/>
    <col min="62" max="62" width="1.25" style="1" hidden="1" customWidth="1"/>
    <col min="63" max="63" width="6.75390625" style="1" customWidth="1"/>
    <col min="64" max="64" width="2.875" style="1" customWidth="1"/>
    <col min="65" max="95" width="0.875" style="1" customWidth="1"/>
    <col min="96" max="16384" width="0.875" style="1" customWidth="1"/>
  </cols>
  <sheetData>
    <row r="1" ht="3" customHeight="1"/>
    <row r="2" spans="1:111" s="3" customFormat="1" ht="14.25" customHeight="1">
      <c r="A2" s="116" t="s">
        <v>252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</row>
    <row r="3" spans="1:8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111" ht="15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7"/>
      <c r="AS4" s="119" t="s">
        <v>177</v>
      </c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7" t="s">
        <v>193</v>
      </c>
      <c r="BL4" s="119" t="s">
        <v>178</v>
      </c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 t="s">
        <v>102</v>
      </c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</row>
    <row r="5" spans="1:111" s="8" customFormat="1" ht="92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8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8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 t="s">
        <v>105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19" t="s">
        <v>138</v>
      </c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</row>
    <row r="6" spans="1:111" s="8" customFormat="1" ht="27.75" customHeight="1">
      <c r="A6" s="46"/>
      <c r="B6" s="100" t="s">
        <v>59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69" t="s">
        <v>269</v>
      </c>
      <c r="AS6" s="108" t="s">
        <v>20</v>
      </c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63"/>
      <c r="BL6" s="108">
        <f aca="true" t="shared" si="0" ref="BL6:BL11">CD6</f>
        <v>94313.76</v>
      </c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>
        <v>94313.76</v>
      </c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</row>
    <row r="7" spans="1:111" s="8" customFormat="1" ht="39.75" customHeight="1">
      <c r="A7" s="46"/>
      <c r="B7" s="100" t="s">
        <v>59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69" t="s">
        <v>270</v>
      </c>
      <c r="AS7" s="108" t="s">
        <v>20</v>
      </c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63"/>
      <c r="BL7" s="108">
        <f t="shared" si="0"/>
        <v>4130862.59</v>
      </c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>
        <v>4130862.59</v>
      </c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</row>
    <row r="8" spans="1:111" s="8" customFormat="1" ht="27.75" customHeight="1">
      <c r="A8" s="46"/>
      <c r="B8" s="100" t="s">
        <v>59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69" t="s">
        <v>271</v>
      </c>
      <c r="AS8" s="108" t="s">
        <v>20</v>
      </c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63"/>
      <c r="BL8" s="108">
        <f t="shared" si="0"/>
        <v>370636.96</v>
      </c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>
        <v>370636.96</v>
      </c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</row>
    <row r="9" spans="1:111" s="8" customFormat="1" ht="27.75" customHeight="1">
      <c r="A9" s="46"/>
      <c r="B9" s="100" t="s">
        <v>59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69" t="s">
        <v>258</v>
      </c>
      <c r="AS9" s="108" t="s">
        <v>20</v>
      </c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63"/>
      <c r="BL9" s="108">
        <f t="shared" si="0"/>
        <v>15000</v>
      </c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>
        <v>15000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</row>
    <row r="10" spans="1:111" s="8" customFormat="1" ht="27.75" customHeight="1">
      <c r="A10" s="46"/>
      <c r="B10" s="100" t="s">
        <v>59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69" t="s">
        <v>259</v>
      </c>
      <c r="AS10" s="108" t="s">
        <v>20</v>
      </c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63"/>
      <c r="BL10" s="108">
        <f t="shared" si="0"/>
        <v>65559.82</v>
      </c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>
        <v>65559.82</v>
      </c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</row>
    <row r="11" spans="1:111" s="25" customFormat="1" ht="15" customHeight="1">
      <c r="A11" s="46"/>
      <c r="B11" s="103" t="s">
        <v>21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62"/>
      <c r="AS11" s="109" t="s">
        <v>20</v>
      </c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64"/>
      <c r="BL11" s="109">
        <f t="shared" si="0"/>
        <v>4676373.13</v>
      </c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>
        <f>CD6+CD7+CD8+CD9+CD10</f>
        <v>4676373.13</v>
      </c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</row>
    <row r="12" spans="1:111" s="25" customFormat="1" ht="12.75">
      <c r="A12" s="46"/>
      <c r="B12" s="100" t="s">
        <v>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61"/>
      <c r="AS12" s="108" t="s">
        <v>20</v>
      </c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63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</row>
    <row r="13" spans="1:111" s="25" customFormat="1" ht="27" customHeight="1">
      <c r="A13" s="46"/>
      <c r="B13" s="100" t="s">
        <v>139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61"/>
      <c r="AS13" s="108" t="s">
        <v>20</v>
      </c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63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</row>
    <row r="14" spans="1:111" s="25" customFormat="1" ht="13.5" customHeight="1">
      <c r="A14" s="46"/>
      <c r="B14" s="100" t="s">
        <v>103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61"/>
      <c r="AS14" s="108" t="s">
        <v>20</v>
      </c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63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</row>
    <row r="15" spans="1:111" s="25" customFormat="1" ht="13.5" customHeight="1">
      <c r="A15" s="46"/>
      <c r="B15" s="100" t="s">
        <v>104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61"/>
      <c r="AS15" s="108" t="s">
        <v>20</v>
      </c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63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</row>
    <row r="16" spans="1:111" s="25" customFormat="1" ht="13.5" customHeight="1">
      <c r="A16" s="46"/>
      <c r="B16" s="100" t="s">
        <v>29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61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63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</row>
    <row r="17" spans="1:111" s="25" customFormat="1" ht="75.75" customHeight="1">
      <c r="A17" s="46"/>
      <c r="B17" s="100" t="s">
        <v>140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61"/>
      <c r="AS17" s="108" t="s">
        <v>20</v>
      </c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63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</row>
    <row r="18" spans="1:111" s="25" customFormat="1" ht="13.5" customHeight="1">
      <c r="A18" s="46"/>
      <c r="B18" s="100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61"/>
      <c r="AS18" s="108" t="s">
        <v>20</v>
      </c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63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</row>
    <row r="19" spans="1:111" s="25" customFormat="1" ht="13.5" customHeight="1">
      <c r="A19" s="46"/>
      <c r="B19" s="100" t="s">
        <v>30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61"/>
      <c r="AS19" s="108" t="s">
        <v>20</v>
      </c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63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</row>
    <row r="20" spans="1:111" s="25" customFormat="1" ht="13.5" customHeight="1">
      <c r="A20" s="46"/>
      <c r="B20" s="100" t="s">
        <v>31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61"/>
      <c r="AS20" s="108" t="s">
        <v>20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63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</row>
    <row r="21" spans="1:111" s="25" customFormat="1" ht="13.5" customHeight="1">
      <c r="A21" s="46"/>
      <c r="B21" s="100" t="s">
        <v>141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61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63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</row>
    <row r="22" spans="1:111" s="25" customFormat="1" ht="27.75" customHeight="1">
      <c r="A22" s="46"/>
      <c r="B22" s="100" t="s">
        <v>106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61"/>
      <c r="AS22" s="108" t="s">
        <v>20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63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</row>
    <row r="23" spans="1:111" s="25" customFormat="1" ht="12.75">
      <c r="A23" s="46"/>
      <c r="B23" s="100" t="s">
        <v>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61"/>
      <c r="AS23" s="108" t="s">
        <v>20</v>
      </c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63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</row>
    <row r="24" spans="1:111" s="25" customFormat="1" ht="12.75">
      <c r="A24" s="46"/>
      <c r="B24" s="100" t="s">
        <v>107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61"/>
      <c r="AS24" s="108" t="s">
        <v>20</v>
      </c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63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</row>
    <row r="25" spans="1:111" s="25" customFormat="1" ht="27.75" customHeight="1">
      <c r="A25" s="46"/>
      <c r="B25" s="100" t="s">
        <v>60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61"/>
      <c r="AS25" s="108" t="s">
        <v>20</v>
      </c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63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</row>
    <row r="26" spans="1:111" s="36" customFormat="1" ht="15" customHeight="1">
      <c r="A26" s="50"/>
      <c r="B26" s="103" t="s">
        <v>22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62"/>
      <c r="AS26" s="109">
        <v>900</v>
      </c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64"/>
      <c r="BL26" s="109">
        <f>BL28+BL40+BL41+BL42+BL45+BL53+BL54+BL60+BL73+BL75+BL78+BL80+BL81+BL90</f>
        <v>4676373.13</v>
      </c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>
        <f>CD28+CD38+CD73+CD75+CD78+CD81+CD90</f>
        <v>4676373.129999999</v>
      </c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</row>
    <row r="27" spans="1:111" s="25" customFormat="1" ht="13.5" customHeight="1">
      <c r="A27" s="46"/>
      <c r="B27" s="100" t="s">
        <v>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61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63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</row>
    <row r="28" spans="1:111" s="25" customFormat="1" ht="27.75" customHeight="1">
      <c r="A28" s="46"/>
      <c r="B28" s="100" t="s">
        <v>32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61"/>
      <c r="AS28" s="108">
        <v>210</v>
      </c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63"/>
      <c r="BL28" s="109">
        <f>BL30+BL31+BL37</f>
        <v>4181389.8899999997</v>
      </c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>
        <f>BL28</f>
        <v>4181389.8899999997</v>
      </c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</row>
    <row r="29" spans="1:111" s="25" customFormat="1" ht="13.5" customHeight="1">
      <c r="A29" s="46"/>
      <c r="B29" s="100" t="s">
        <v>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61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63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</row>
    <row r="30" spans="1:111" s="25" customFormat="1" ht="13.5" customHeight="1">
      <c r="A30" s="46"/>
      <c r="B30" s="103" t="s">
        <v>33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69" t="s">
        <v>270</v>
      </c>
      <c r="AS30" s="109">
        <v>211</v>
      </c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64">
        <v>100</v>
      </c>
      <c r="BL30" s="109">
        <f>CD30</f>
        <v>2617841.18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>
        <v>2617841.18</v>
      </c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</row>
    <row r="31" spans="1:111" s="25" customFormat="1" ht="13.5" customHeight="1">
      <c r="A31" s="46"/>
      <c r="B31" s="103" t="s">
        <v>34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61"/>
      <c r="AS31" s="109">
        <v>212</v>
      </c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63"/>
      <c r="BL31" s="109">
        <f>BL32+BL33+BL34+BL35+BL36</f>
        <v>50527.3</v>
      </c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>
        <f>CD32+CD33+CD34+CD35+CD36</f>
        <v>50527.3</v>
      </c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</row>
    <row r="32" spans="1:111" s="25" customFormat="1" ht="13.5" customHeight="1">
      <c r="A32" s="46"/>
      <c r="B32" s="100" t="s">
        <v>194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69" t="s">
        <v>263</v>
      </c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3">
        <v>101</v>
      </c>
      <c r="BL32" s="108">
        <f aca="true" t="shared" si="1" ref="BL32:BL37">CD32</f>
        <v>48227.3</v>
      </c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>
        <v>48227.3</v>
      </c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</row>
    <row r="33" spans="1:111" s="25" customFormat="1" ht="30" customHeight="1">
      <c r="A33" s="46"/>
      <c r="B33" s="100" t="s">
        <v>195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69" t="s">
        <v>263</v>
      </c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63">
        <v>102</v>
      </c>
      <c r="BL33" s="108">
        <f t="shared" si="1"/>
        <v>2300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>
        <v>2300</v>
      </c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</row>
    <row r="34" spans="1:111" s="25" customFormat="1" ht="13.5" customHeight="1">
      <c r="A34" s="46"/>
      <c r="B34" s="100" t="s">
        <v>196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69" t="s">
        <v>263</v>
      </c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63">
        <v>103</v>
      </c>
      <c r="BL34" s="108">
        <f t="shared" si="1"/>
        <v>0</v>
      </c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</row>
    <row r="35" spans="1:111" s="25" customFormat="1" ht="13.5" customHeight="1">
      <c r="A35" s="46"/>
      <c r="B35" s="100" t="s">
        <v>197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69" t="s">
        <v>263</v>
      </c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63">
        <v>104</v>
      </c>
      <c r="BL35" s="108">
        <f t="shared" si="1"/>
        <v>0</v>
      </c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</row>
    <row r="36" spans="1:111" s="25" customFormat="1" ht="13.5" customHeight="1">
      <c r="A36" s="46"/>
      <c r="B36" s="100" t="s">
        <v>198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69" t="s">
        <v>263</v>
      </c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63">
        <v>124</v>
      </c>
      <c r="BL36" s="108">
        <f t="shared" si="1"/>
        <v>0</v>
      </c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</row>
    <row r="37" spans="1:111" s="25" customFormat="1" ht="13.5" customHeight="1">
      <c r="A37" s="46"/>
      <c r="B37" s="121" t="s">
        <v>61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3"/>
      <c r="AR37" s="69" t="s">
        <v>270</v>
      </c>
      <c r="AS37" s="110">
        <v>213</v>
      </c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2"/>
      <c r="BK37" s="63">
        <v>100</v>
      </c>
      <c r="BL37" s="113">
        <f t="shared" si="1"/>
        <v>1513021.41</v>
      </c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5"/>
      <c r="CD37" s="113">
        <v>1513021.41</v>
      </c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5"/>
      <c r="CS37" s="113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5"/>
    </row>
    <row r="38" spans="1:111" s="25" customFormat="1" ht="13.5" customHeight="1">
      <c r="A38" s="46"/>
      <c r="B38" s="124" t="s">
        <v>43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6"/>
      <c r="AR38" s="66"/>
      <c r="AS38" s="113">
        <v>220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5"/>
      <c r="BK38" s="63"/>
      <c r="BL38" s="110">
        <f>BL40+BL41+BL42+BL45+BL53+BL54+BL60</f>
        <v>226165.72000000003</v>
      </c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2"/>
      <c r="CD38" s="110">
        <f>CD40+CD41+CD42+CD45+CD53+CD54+CD60</f>
        <v>226165.72000000003</v>
      </c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2"/>
      <c r="CS38" s="113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5"/>
    </row>
    <row r="39" spans="1:111" s="25" customFormat="1" ht="13.5" customHeight="1">
      <c r="A39" s="46"/>
      <c r="B39" s="100" t="s">
        <v>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61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63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</row>
    <row r="40" spans="1:111" s="25" customFormat="1" ht="13.5" customHeight="1">
      <c r="A40" s="46"/>
      <c r="B40" s="100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69" t="s">
        <v>264</v>
      </c>
      <c r="AS40" s="109">
        <v>221</v>
      </c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63"/>
      <c r="BL40" s="108">
        <f>CD40</f>
        <v>30624.15</v>
      </c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>
        <v>30624.15</v>
      </c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</row>
    <row r="41" spans="1:111" s="25" customFormat="1" ht="13.5" customHeight="1">
      <c r="A41" s="46"/>
      <c r="B41" s="100" t="s">
        <v>35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69" t="s">
        <v>272</v>
      </c>
      <c r="AS41" s="109">
        <v>221</v>
      </c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63"/>
      <c r="BL41" s="108">
        <f>CD41</f>
        <v>0</v>
      </c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</row>
    <row r="42" spans="1:111" s="25" customFormat="1" ht="13.5" customHeight="1">
      <c r="A42" s="46"/>
      <c r="B42" s="103" t="s">
        <v>36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61"/>
      <c r="AS42" s="109">
        <v>222</v>
      </c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63"/>
      <c r="BL42" s="109">
        <f>BL43+BL44</f>
        <v>45100.17</v>
      </c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>
        <f>CD43+CD44</f>
        <v>45100.17</v>
      </c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</row>
    <row r="43" spans="1:111" s="25" customFormat="1" ht="30.75" customHeight="1">
      <c r="A43" s="46" t="s">
        <v>198</v>
      </c>
      <c r="B43" s="100" t="s">
        <v>199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69" t="s">
        <v>263</v>
      </c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63">
        <v>104</v>
      </c>
      <c r="BL43" s="108">
        <f>CD43</f>
        <v>28400</v>
      </c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>
        <f>14200+14200</f>
        <v>28400</v>
      </c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</row>
    <row r="44" spans="1:111" s="25" customFormat="1" ht="28.5" customHeight="1">
      <c r="A44" s="46"/>
      <c r="B44" s="100" t="s">
        <v>200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69" t="s">
        <v>266</v>
      </c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63">
        <v>125</v>
      </c>
      <c r="BL44" s="108">
        <f>CD44</f>
        <v>16700.17</v>
      </c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>
        <v>16700.17</v>
      </c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</row>
    <row r="45" spans="1:111" s="25" customFormat="1" ht="13.5" customHeight="1">
      <c r="A45" s="46"/>
      <c r="B45" s="103" t="s">
        <v>37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62"/>
      <c r="AS45" s="109">
        <v>223</v>
      </c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63"/>
      <c r="BL45" s="109">
        <f>BL46+BL47+BL48+BL49+BL50+BL51+BL52</f>
        <v>83466.84000000001</v>
      </c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>
        <f>CD46+CD47+CD48+CD49+CD50+CD51+CD52</f>
        <v>83466.84000000001</v>
      </c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</row>
    <row r="46" spans="1:111" s="25" customFormat="1" ht="13.5" customHeight="1">
      <c r="A46" s="46"/>
      <c r="B46" s="100" t="s">
        <v>201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69" t="s">
        <v>266</v>
      </c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63">
        <v>1071</v>
      </c>
      <c r="BL46" s="108">
        <f aca="true" t="shared" si="2" ref="BL46:BL52">CD46</f>
        <v>27047.08</v>
      </c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>
        <v>27047.08</v>
      </c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</row>
    <row r="47" spans="1:111" s="25" customFormat="1" ht="13.5" customHeight="1">
      <c r="A47" s="46"/>
      <c r="B47" s="100" t="s">
        <v>202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69" t="s">
        <v>266</v>
      </c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63">
        <v>1072</v>
      </c>
      <c r="BL47" s="108">
        <f t="shared" si="2"/>
        <v>0</v>
      </c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</row>
    <row r="48" spans="1:111" s="25" customFormat="1" ht="13.5" customHeight="1">
      <c r="A48" s="46"/>
      <c r="B48" s="100" t="s">
        <v>203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69" t="s">
        <v>266</v>
      </c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63">
        <v>108</v>
      </c>
      <c r="BL48" s="108">
        <f t="shared" si="2"/>
        <v>0</v>
      </c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</row>
    <row r="49" spans="1:111" s="25" customFormat="1" ht="13.5" customHeight="1">
      <c r="A49" s="46"/>
      <c r="B49" s="100" t="s">
        <v>204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69" t="s">
        <v>266</v>
      </c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63">
        <v>109</v>
      </c>
      <c r="BL49" s="108">
        <f t="shared" si="2"/>
        <v>19269.16</v>
      </c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>
        <v>19269.16</v>
      </c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</row>
    <row r="50" spans="1:111" s="25" customFormat="1" ht="28.5" customHeight="1">
      <c r="A50" s="46"/>
      <c r="B50" s="100" t="s">
        <v>205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69" t="s">
        <v>266</v>
      </c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63">
        <v>110</v>
      </c>
      <c r="BL50" s="108">
        <f t="shared" si="2"/>
        <v>14229.41</v>
      </c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>
        <v>14229.41</v>
      </c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</row>
    <row r="51" spans="1:111" s="25" customFormat="1" ht="13.5" customHeight="1">
      <c r="A51" s="46"/>
      <c r="B51" s="100" t="s">
        <v>206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69" t="s">
        <v>266</v>
      </c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63">
        <v>126</v>
      </c>
      <c r="BL51" s="108">
        <f t="shared" si="2"/>
        <v>22921.19</v>
      </c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>
        <v>22921.19</v>
      </c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</row>
    <row r="52" spans="1:111" s="25" customFormat="1" ht="13.5" customHeight="1">
      <c r="A52" s="46"/>
      <c r="B52" s="100" t="s">
        <v>207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69" t="s">
        <v>266</v>
      </c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63">
        <v>127</v>
      </c>
      <c r="BL52" s="108">
        <f t="shared" si="2"/>
        <v>0</v>
      </c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</row>
    <row r="53" spans="1:111" s="25" customFormat="1" ht="13.5" customHeight="1">
      <c r="A53" s="46"/>
      <c r="B53" s="103" t="s">
        <v>38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61"/>
      <c r="AS53" s="109">
        <v>224</v>
      </c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63"/>
      <c r="BL53" s="108">
        <f>CD53</f>
        <v>0</v>
      </c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</row>
    <row r="54" spans="1:111" s="25" customFormat="1" ht="13.5" customHeight="1">
      <c r="A54" s="46"/>
      <c r="B54" s="103" t="s">
        <v>39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62"/>
      <c r="AS54" s="109">
        <v>225</v>
      </c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63"/>
      <c r="BL54" s="109">
        <f>BL55+BL56+BL57+BL58+BL59</f>
        <v>43365.7</v>
      </c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>
        <f>CD55+CD56+CD57+CD58+CD59</f>
        <v>43365.7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</row>
    <row r="55" spans="1:111" s="25" customFormat="1" ht="24.75" customHeight="1">
      <c r="A55" s="46"/>
      <c r="B55" s="100" t="s">
        <v>208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69" t="s">
        <v>266</v>
      </c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63">
        <v>111</v>
      </c>
      <c r="BL55" s="108">
        <f>CD55</f>
        <v>43365.7</v>
      </c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>
        <f>44365.7-1000</f>
        <v>43365.7</v>
      </c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</row>
    <row r="56" spans="1:111" s="25" customFormat="1" ht="29.25" customHeight="1">
      <c r="A56" s="46"/>
      <c r="B56" s="100" t="s">
        <v>209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69" t="s">
        <v>266</v>
      </c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63">
        <v>105</v>
      </c>
      <c r="BL56" s="108">
        <f>CD56</f>
        <v>0</v>
      </c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</row>
    <row r="57" spans="1:111" s="25" customFormat="1" ht="36.75" customHeight="1">
      <c r="A57" s="46"/>
      <c r="B57" s="100" t="s">
        <v>210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69" t="s">
        <v>266</v>
      </c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63">
        <v>106</v>
      </c>
      <c r="BL57" s="108">
        <f>CD57</f>
        <v>0</v>
      </c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</row>
    <row r="58" spans="1:111" s="25" customFormat="1" ht="29.25" customHeight="1">
      <c r="A58" s="46"/>
      <c r="B58" s="100" t="s">
        <v>211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69" t="s">
        <v>266</v>
      </c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63">
        <v>128</v>
      </c>
      <c r="BL58" s="108">
        <f>CD58</f>
        <v>0</v>
      </c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</row>
    <row r="59" spans="1:111" s="25" customFormat="1" ht="13.5" customHeight="1">
      <c r="A59" s="46"/>
      <c r="B59" s="100" t="s">
        <v>212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69" t="s">
        <v>266</v>
      </c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63">
        <v>129</v>
      </c>
      <c r="BL59" s="108">
        <f>CD59</f>
        <v>0</v>
      </c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</row>
    <row r="60" spans="1:111" s="25" customFormat="1" ht="13.5" customHeight="1">
      <c r="A60" s="46"/>
      <c r="B60" s="103" t="s">
        <v>40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62"/>
      <c r="AS60" s="109">
        <v>226</v>
      </c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63"/>
      <c r="BL60" s="109">
        <f>BL61+BL62+BL63+BL64+BL65+BL66+BL67+BL68+BL69+BL70+BL71+BL72</f>
        <v>23608.86</v>
      </c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>
        <f>CD61+CD62+CD63+CD64+CD65+CD66+CD67+CD68+CD69+CD70+CD71+CD72</f>
        <v>23608.86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</row>
    <row r="61" spans="1:111" s="25" customFormat="1" ht="13.5" customHeight="1">
      <c r="A61" s="46"/>
      <c r="B61" s="100" t="s">
        <v>213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69" t="s">
        <v>266</v>
      </c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63">
        <v>130</v>
      </c>
      <c r="BL61" s="108">
        <f aca="true" t="shared" si="3" ref="BL61:BL72">CD61</f>
        <v>0</v>
      </c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</row>
    <row r="62" spans="1:111" s="25" customFormat="1" ht="13.5" customHeight="1">
      <c r="A62" s="46"/>
      <c r="B62" s="100" t="s">
        <v>214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69" t="s">
        <v>266</v>
      </c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63">
        <v>131</v>
      </c>
      <c r="BL62" s="108">
        <f t="shared" si="3"/>
        <v>0</v>
      </c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</row>
    <row r="63" spans="1:111" s="25" customFormat="1" ht="25.5" customHeight="1">
      <c r="A63" s="46"/>
      <c r="B63" s="100" t="s">
        <v>215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69" t="s">
        <v>266</v>
      </c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63">
        <v>132</v>
      </c>
      <c r="BL63" s="108">
        <f t="shared" si="3"/>
        <v>0</v>
      </c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</row>
    <row r="64" spans="1:111" s="25" customFormat="1" ht="26.25" customHeight="1">
      <c r="A64" s="46"/>
      <c r="B64" s="100" t="s">
        <v>216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69" t="s">
        <v>266</v>
      </c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63">
        <v>133</v>
      </c>
      <c r="BL64" s="108">
        <f t="shared" si="3"/>
        <v>0</v>
      </c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</row>
    <row r="65" spans="1:111" s="25" customFormat="1" ht="28.5" customHeight="1">
      <c r="A65" s="46"/>
      <c r="B65" s="100" t="s">
        <v>217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69" t="s">
        <v>266</v>
      </c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63">
        <v>134</v>
      </c>
      <c r="BL65" s="108">
        <f t="shared" si="3"/>
        <v>0</v>
      </c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</row>
    <row r="66" spans="1:111" s="25" customFormat="1" ht="13.5" customHeight="1">
      <c r="A66" s="46"/>
      <c r="B66" s="100" t="s">
        <v>218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69" t="s">
        <v>266</v>
      </c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63">
        <v>135</v>
      </c>
      <c r="BL66" s="108">
        <f t="shared" si="3"/>
        <v>23608.86</v>
      </c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>
        <v>23608.86</v>
      </c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</row>
    <row r="67" spans="1:111" s="25" customFormat="1" ht="13.5" customHeight="1">
      <c r="A67" s="46"/>
      <c r="B67" s="100" t="s">
        <v>219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69" t="s">
        <v>264</v>
      </c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63">
        <v>136</v>
      </c>
      <c r="BL67" s="108">
        <f t="shared" si="3"/>
        <v>0</v>
      </c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</row>
    <row r="68" spans="1:111" s="25" customFormat="1" ht="24.75" customHeight="1">
      <c r="A68" s="46"/>
      <c r="B68" s="100" t="s">
        <v>220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69" t="s">
        <v>266</v>
      </c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63">
        <v>137</v>
      </c>
      <c r="BL68" s="108">
        <f t="shared" si="3"/>
        <v>0</v>
      </c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</row>
    <row r="69" spans="1:111" s="25" customFormat="1" ht="19.5" customHeight="1">
      <c r="A69" s="46" t="s">
        <v>212</v>
      </c>
      <c r="B69" s="100" t="s">
        <v>221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69" t="s">
        <v>266</v>
      </c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63">
        <v>138</v>
      </c>
      <c r="BL69" s="108">
        <f t="shared" si="3"/>
        <v>0</v>
      </c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</row>
    <row r="70" spans="1:111" s="25" customFormat="1" ht="25.5" customHeight="1">
      <c r="A70" s="46"/>
      <c r="B70" s="100" t="s">
        <v>222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69" t="s">
        <v>266</v>
      </c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63">
        <v>104</v>
      </c>
      <c r="BL70" s="108">
        <f t="shared" si="3"/>
        <v>0</v>
      </c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</row>
    <row r="71" spans="1:111" s="25" customFormat="1" ht="29.25" customHeight="1">
      <c r="A71" s="46"/>
      <c r="B71" s="100" t="s">
        <v>223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69" t="s">
        <v>266</v>
      </c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63">
        <v>139</v>
      </c>
      <c r="BL71" s="108">
        <f t="shared" si="3"/>
        <v>0</v>
      </c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</row>
    <row r="72" spans="1:111" s="25" customFormat="1" ht="13.5" customHeight="1">
      <c r="A72" s="46"/>
      <c r="B72" s="100" t="s">
        <v>224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69" t="s">
        <v>266</v>
      </c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63">
        <v>140</v>
      </c>
      <c r="BL72" s="108">
        <f t="shared" si="3"/>
        <v>0</v>
      </c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</row>
    <row r="73" spans="1:111" s="25" customFormat="1" ht="27.75" customHeight="1">
      <c r="A73" s="46"/>
      <c r="B73" s="100" t="s">
        <v>44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61"/>
      <c r="AS73" s="108">
        <v>240</v>
      </c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63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</row>
    <row r="74" spans="1:111" s="25" customFormat="1" ht="13.5" customHeight="1">
      <c r="A74" s="46"/>
      <c r="B74" s="100" t="s">
        <v>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61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63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</row>
    <row r="75" spans="1:111" s="25" customFormat="1" ht="39.75" customHeight="1">
      <c r="A75" s="46"/>
      <c r="B75" s="100" t="s">
        <v>65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61"/>
      <c r="AS75" s="108">
        <v>241</v>
      </c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63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</row>
    <row r="76" spans="1:111" s="25" customFormat="1" ht="13.5" customHeight="1">
      <c r="A76" s="46"/>
      <c r="B76" s="103" t="s">
        <v>62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61"/>
      <c r="AS76" s="108">
        <v>260</v>
      </c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63"/>
      <c r="BL76" s="108">
        <f>BL78</f>
        <v>5886.6</v>
      </c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>
        <f>BL76</f>
        <v>5886.6</v>
      </c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</row>
    <row r="77" spans="1:111" s="25" customFormat="1" ht="13.5" customHeight="1">
      <c r="A77" s="46"/>
      <c r="B77" s="100" t="s">
        <v>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61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63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</row>
    <row r="78" spans="1:111" s="25" customFormat="1" ht="13.5" customHeight="1">
      <c r="A78" s="46"/>
      <c r="B78" s="103" t="s">
        <v>63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62"/>
      <c r="AS78" s="109">
        <v>262</v>
      </c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63"/>
      <c r="BL78" s="108">
        <f>BL79</f>
        <v>5886.6</v>
      </c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>
        <f>CD79</f>
        <v>5886.6</v>
      </c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</row>
    <row r="79" spans="1:111" s="25" customFormat="1" ht="13.5" customHeight="1">
      <c r="A79" s="46"/>
      <c r="B79" s="100" t="s">
        <v>225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69" t="s">
        <v>266</v>
      </c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63">
        <v>113</v>
      </c>
      <c r="BL79" s="108">
        <f>CD79</f>
        <v>5886.6</v>
      </c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>
        <v>5886.6</v>
      </c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</row>
    <row r="80" spans="1:111" s="25" customFormat="1" ht="39.75" customHeight="1">
      <c r="A80" s="46"/>
      <c r="B80" s="100" t="s">
        <v>108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61"/>
      <c r="AS80" s="108">
        <v>263</v>
      </c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63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</row>
    <row r="81" spans="1:111" s="25" customFormat="1" ht="13.5" customHeight="1">
      <c r="A81" s="46"/>
      <c r="B81" s="103" t="s">
        <v>64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62"/>
      <c r="AS81" s="109">
        <v>290</v>
      </c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63"/>
      <c r="BL81" s="109">
        <f>BL82+BL83+BL84+BL85+BL86+BL87+BL88+BL89</f>
        <v>100632.92000000001</v>
      </c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>
        <f>CD82+CD83+CD84+CD85+CD86+CD87+CD88+CD89</f>
        <v>100632.92000000001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</row>
    <row r="82" spans="1:111" s="25" customFormat="1" ht="13.5" customHeight="1">
      <c r="A82" s="46"/>
      <c r="B82" s="100" t="s">
        <v>226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69" t="s">
        <v>267</v>
      </c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63">
        <v>143</v>
      </c>
      <c r="BL82" s="108">
        <f>CD82</f>
        <v>18917.89</v>
      </c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>
        <v>18917.89</v>
      </c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</row>
    <row r="83" spans="1:111" s="25" customFormat="1" ht="29.25" customHeight="1">
      <c r="A83" s="46"/>
      <c r="B83" s="100" t="s">
        <v>227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69" t="s">
        <v>273</v>
      </c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63">
        <v>144</v>
      </c>
      <c r="BL83" s="108">
        <f aca="true" t="shared" si="4" ref="BL83:BL89">CD83</f>
        <v>1155.21</v>
      </c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>
        <f>155.21+1000</f>
        <v>1155.21</v>
      </c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</row>
    <row r="84" spans="1:111" s="25" customFormat="1" ht="28.5" customHeight="1">
      <c r="A84" s="46"/>
      <c r="B84" s="100" t="s">
        <v>228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61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63">
        <v>145</v>
      </c>
      <c r="BL84" s="108">
        <f t="shared" si="4"/>
        <v>0</v>
      </c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</row>
    <row r="85" spans="1:111" s="25" customFormat="1" ht="28.5" customHeight="1">
      <c r="A85" s="46"/>
      <c r="B85" s="100" t="s">
        <v>229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61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63">
        <v>146</v>
      </c>
      <c r="BL85" s="108">
        <f t="shared" si="4"/>
        <v>0</v>
      </c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</row>
    <row r="86" spans="1:111" s="25" customFormat="1" ht="13.5" customHeight="1">
      <c r="A86" s="46"/>
      <c r="B86" s="100" t="s">
        <v>230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61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63">
        <v>147</v>
      </c>
      <c r="BL86" s="108">
        <f t="shared" si="4"/>
        <v>0</v>
      </c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</row>
    <row r="87" spans="1:111" s="25" customFormat="1" ht="25.5" customHeight="1">
      <c r="A87" s="46"/>
      <c r="B87" s="100" t="s">
        <v>231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61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63">
        <v>148</v>
      </c>
      <c r="BL87" s="108">
        <f t="shared" si="4"/>
        <v>0</v>
      </c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</row>
    <row r="88" spans="1:111" s="25" customFormat="1" ht="24.75" customHeight="1">
      <c r="A88" s="46"/>
      <c r="B88" s="100" t="s">
        <v>232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61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63">
        <v>149</v>
      </c>
      <c r="BL88" s="108">
        <f t="shared" si="4"/>
        <v>0</v>
      </c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</row>
    <row r="89" spans="1:111" s="25" customFormat="1" ht="13.5" customHeight="1">
      <c r="A89" s="46"/>
      <c r="B89" s="100" t="s">
        <v>233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61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63">
        <v>7150</v>
      </c>
      <c r="BL89" s="108">
        <f t="shared" si="4"/>
        <v>80559.82</v>
      </c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>
        <v>80559.82</v>
      </c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</row>
    <row r="90" spans="1:111" s="25" customFormat="1" ht="13.5" customHeight="1">
      <c r="A90" s="46"/>
      <c r="B90" s="103" t="s">
        <v>23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62"/>
      <c r="AS90" s="109">
        <v>300</v>
      </c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63"/>
      <c r="BL90" s="109">
        <f>BL92+BL99</f>
        <v>162298</v>
      </c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>
        <f>CD92+CD99</f>
        <v>162298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</row>
    <row r="91" spans="1:111" s="25" customFormat="1" ht="13.5" customHeight="1">
      <c r="A91" s="46"/>
      <c r="B91" s="100" t="s">
        <v>1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61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63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</row>
    <row r="92" spans="1:111" s="25" customFormat="1" ht="13.5" customHeight="1">
      <c r="A92" s="46"/>
      <c r="B92" s="103" t="s">
        <v>41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62"/>
      <c r="AS92" s="109">
        <v>310</v>
      </c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63"/>
      <c r="BL92" s="109">
        <f>BL93+BL94+BL95+BL96</f>
        <v>46055</v>
      </c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>
        <f>CD93+CD94+CD95+CD96</f>
        <v>46055</v>
      </c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</row>
    <row r="93" spans="1:111" s="25" customFormat="1" ht="13.5" customHeight="1">
      <c r="A93" s="46"/>
      <c r="B93" s="100" t="s">
        <v>234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69" t="s">
        <v>266</v>
      </c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63">
        <v>116</v>
      </c>
      <c r="BL93" s="108">
        <f>CD93</f>
        <v>46055</v>
      </c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>
        <v>46055</v>
      </c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</row>
    <row r="94" spans="1:111" s="25" customFormat="1" ht="13.5" customHeight="1">
      <c r="A94" s="46"/>
      <c r="B94" s="100" t="s">
        <v>234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69" t="s">
        <v>268</v>
      </c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63">
        <v>116</v>
      </c>
      <c r="BL94" s="108">
        <f>CD94</f>
        <v>0</v>
      </c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</row>
    <row r="95" spans="1:111" s="25" customFormat="1" ht="13.5" customHeight="1">
      <c r="A95" s="46"/>
      <c r="B95" s="100" t="s">
        <v>235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61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63">
        <v>118</v>
      </c>
      <c r="BL95" s="108">
        <f>CD95</f>
        <v>0</v>
      </c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</row>
    <row r="96" spans="1:111" s="25" customFormat="1" ht="13.5" customHeight="1">
      <c r="A96" s="46"/>
      <c r="B96" s="100" t="s">
        <v>236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61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63">
        <v>151</v>
      </c>
      <c r="BL96" s="108">
        <f>CD96</f>
        <v>0</v>
      </c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</row>
    <row r="97" spans="1:111" s="25" customFormat="1" ht="27.75" customHeight="1">
      <c r="A97" s="46"/>
      <c r="B97" s="100" t="s">
        <v>109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61"/>
      <c r="AS97" s="108">
        <v>320</v>
      </c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63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</row>
    <row r="98" spans="1:111" s="25" customFormat="1" ht="27.75" customHeight="1">
      <c r="A98" s="46"/>
      <c r="B98" s="100" t="s">
        <v>110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61"/>
      <c r="AS98" s="108">
        <v>330</v>
      </c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63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</row>
    <row r="99" spans="1:111" s="25" customFormat="1" ht="27.75" customHeight="1">
      <c r="A99" s="46"/>
      <c r="B99" s="103" t="s">
        <v>42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62"/>
      <c r="AS99" s="109">
        <v>340</v>
      </c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68"/>
      <c r="BL99" s="109">
        <f>BL100+BL101+BL102+BL103+BL104+BL105+BL106+BL107+BL108</f>
        <v>116242.99999999999</v>
      </c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>
        <f>CD100+CD101+CD102+CD103+CD104+CD105+CD106+CD107+CD108</f>
        <v>116242.99999999999</v>
      </c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</row>
    <row r="100" spans="1:111" s="25" customFormat="1" ht="15" customHeight="1">
      <c r="A100" s="46"/>
      <c r="B100" s="100" t="s">
        <v>237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69" t="s">
        <v>266</v>
      </c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67">
        <v>119</v>
      </c>
      <c r="BL100" s="108">
        <f aca="true" t="shared" si="5" ref="BL100:BL107">CD100</f>
        <v>0</v>
      </c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</row>
    <row r="101" spans="1:111" s="25" customFormat="1" ht="15" customHeight="1">
      <c r="A101" s="46"/>
      <c r="B101" s="100" t="s">
        <v>238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69" t="s">
        <v>266</v>
      </c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67">
        <v>120</v>
      </c>
      <c r="BL101" s="108">
        <f t="shared" si="5"/>
        <v>0</v>
      </c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</row>
    <row r="102" spans="1:111" s="25" customFormat="1" ht="15" customHeight="1">
      <c r="A102" s="46"/>
      <c r="B102" s="100" t="s">
        <v>239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69" t="s">
        <v>266</v>
      </c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67">
        <v>121</v>
      </c>
      <c r="BL102" s="108">
        <f t="shared" si="5"/>
        <v>0</v>
      </c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</row>
    <row r="103" spans="1:111" s="25" customFormat="1" ht="15" customHeight="1">
      <c r="A103" s="46"/>
      <c r="B103" s="100" t="s">
        <v>240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69" t="s">
        <v>266</v>
      </c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67">
        <v>112</v>
      </c>
      <c r="BL103" s="108">
        <f t="shared" si="5"/>
        <v>0</v>
      </c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</row>
    <row r="104" spans="1:111" s="25" customFormat="1" ht="15" customHeight="1">
      <c r="A104" s="46"/>
      <c r="B104" s="100" t="s">
        <v>241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69" t="s">
        <v>266</v>
      </c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67">
        <v>117</v>
      </c>
      <c r="BL104" s="108">
        <f t="shared" si="5"/>
        <v>0</v>
      </c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</row>
    <row r="105" spans="1:111" s="25" customFormat="1" ht="15" customHeight="1">
      <c r="A105" s="46"/>
      <c r="B105" s="100" t="s">
        <v>242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69" t="s">
        <v>266</v>
      </c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67">
        <v>122</v>
      </c>
      <c r="BL105" s="108">
        <f t="shared" si="5"/>
        <v>0</v>
      </c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</row>
    <row r="106" spans="1:111" s="25" customFormat="1" ht="15" customHeight="1">
      <c r="A106" s="46"/>
      <c r="B106" s="100" t="s">
        <v>243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69" t="s">
        <v>266</v>
      </c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67">
        <v>123</v>
      </c>
      <c r="BL106" s="108">
        <f t="shared" si="5"/>
        <v>21929.239999999998</v>
      </c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>
        <f>50329.24-28400</f>
        <v>21929.239999999998</v>
      </c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</row>
    <row r="107" spans="1:111" s="25" customFormat="1" ht="15" customHeight="1">
      <c r="A107" s="46"/>
      <c r="B107" s="100" t="s">
        <v>243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69" t="s">
        <v>268</v>
      </c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67">
        <v>123</v>
      </c>
      <c r="BL107" s="108">
        <f t="shared" si="5"/>
        <v>80007</v>
      </c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>
        <v>80007</v>
      </c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</row>
    <row r="108" spans="1:111" s="25" customFormat="1" ht="13.5" customHeight="1">
      <c r="A108" s="46"/>
      <c r="B108" s="100" t="s">
        <v>243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69" t="s">
        <v>265</v>
      </c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67">
        <v>123</v>
      </c>
      <c r="BL108" s="108">
        <f>CD108</f>
        <v>14306.76</v>
      </c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>
        <v>14306.76</v>
      </c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</row>
    <row r="109" spans="1:111" s="25" customFormat="1" ht="13.5" customHeight="1">
      <c r="A109" s="46"/>
      <c r="B109" s="100" t="s">
        <v>117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61"/>
      <c r="AS109" s="108">
        <v>500</v>
      </c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63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</row>
    <row r="110" spans="1:111" s="25" customFormat="1" ht="13.5" customHeight="1">
      <c r="A110" s="46"/>
      <c r="B110" s="100" t="s">
        <v>1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61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63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</row>
    <row r="111" spans="1:111" s="25" customFormat="1" ht="13.5" customHeight="1">
      <c r="A111" s="46"/>
      <c r="B111" s="100" t="s">
        <v>111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61"/>
      <c r="AS111" s="108">
        <v>520</v>
      </c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63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</row>
    <row r="112" spans="1:111" s="25" customFormat="1" ht="13.5" customHeight="1">
      <c r="A112" s="46"/>
      <c r="B112" s="100" t="s">
        <v>112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61"/>
      <c r="AS112" s="108">
        <v>530</v>
      </c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63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</row>
    <row r="113" spans="1:111" s="25" customFormat="1" ht="13.5" customHeight="1">
      <c r="A113" s="46"/>
      <c r="B113" s="107" t="s">
        <v>24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65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63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</row>
    <row r="114" spans="2:111" ht="3" customHeight="1" hidden="1">
      <c r="B114" s="100" t="s">
        <v>25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61"/>
      <c r="AS114" s="108" t="s">
        <v>20</v>
      </c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63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</row>
  </sheetData>
  <sheetProtection/>
  <mergeCells count="554">
    <mergeCell ref="B114:AQ114"/>
    <mergeCell ref="AS114:BJ114"/>
    <mergeCell ref="BL114:CC114"/>
    <mergeCell ref="CD114:CR114"/>
    <mergeCell ref="CS114:DG114"/>
    <mergeCell ref="B112:AQ112"/>
    <mergeCell ref="B113:AQ113"/>
    <mergeCell ref="CS112:DG112"/>
    <mergeCell ref="AS107:BJ107"/>
    <mergeCell ref="BL107:CC107"/>
    <mergeCell ref="CD107:CR107"/>
    <mergeCell ref="BL108:CC108"/>
    <mergeCell ref="CD108:CR108"/>
    <mergeCell ref="CS108:DG108"/>
    <mergeCell ref="BL110:CC110"/>
    <mergeCell ref="CD110:CR110"/>
    <mergeCell ref="CS110:DG110"/>
    <mergeCell ref="AS113:BJ113"/>
    <mergeCell ref="BL113:CC113"/>
    <mergeCell ref="CD113:CR113"/>
    <mergeCell ref="CS113:DG113"/>
    <mergeCell ref="AS112:BJ112"/>
    <mergeCell ref="BL112:CC112"/>
    <mergeCell ref="CD112:CR112"/>
    <mergeCell ref="AS105:BJ105"/>
    <mergeCell ref="BL105:CC105"/>
    <mergeCell ref="CD105:CR105"/>
    <mergeCell ref="CS105:DG105"/>
    <mergeCell ref="AS108:BJ108"/>
    <mergeCell ref="B111:AQ111"/>
    <mergeCell ref="AS111:BJ111"/>
    <mergeCell ref="BL111:CC111"/>
    <mergeCell ref="CD111:CR111"/>
    <mergeCell ref="CS111:DG111"/>
    <mergeCell ref="B107:AQ107"/>
    <mergeCell ref="B110:AQ110"/>
    <mergeCell ref="B108:AQ108"/>
    <mergeCell ref="CS107:DG107"/>
    <mergeCell ref="AS110:BJ110"/>
    <mergeCell ref="AS103:BJ103"/>
    <mergeCell ref="BL103:CC103"/>
    <mergeCell ref="CD103:CR103"/>
    <mergeCell ref="CS103:DG103"/>
    <mergeCell ref="B109:AQ109"/>
    <mergeCell ref="AS109:BJ109"/>
    <mergeCell ref="BL109:CC109"/>
    <mergeCell ref="CD109:CR109"/>
    <mergeCell ref="CS109:DG109"/>
    <mergeCell ref="B105:AQ105"/>
    <mergeCell ref="AS101:BJ101"/>
    <mergeCell ref="BL101:CC101"/>
    <mergeCell ref="CD101:CR101"/>
    <mergeCell ref="CS101:DG101"/>
    <mergeCell ref="B106:AQ106"/>
    <mergeCell ref="AS106:BJ106"/>
    <mergeCell ref="BL106:CC106"/>
    <mergeCell ref="CD106:CR106"/>
    <mergeCell ref="CS106:DG106"/>
    <mergeCell ref="B103:AQ103"/>
    <mergeCell ref="AS99:BJ99"/>
    <mergeCell ref="BL99:CC99"/>
    <mergeCell ref="CD99:CR99"/>
    <mergeCell ref="CS99:DG99"/>
    <mergeCell ref="B104:AQ104"/>
    <mergeCell ref="AS104:BJ104"/>
    <mergeCell ref="BL104:CC104"/>
    <mergeCell ref="CD104:CR104"/>
    <mergeCell ref="CS104:DG104"/>
    <mergeCell ref="B101:AQ101"/>
    <mergeCell ref="AS97:BJ97"/>
    <mergeCell ref="BL97:CC97"/>
    <mergeCell ref="CD97:CR97"/>
    <mergeCell ref="CS97:DG97"/>
    <mergeCell ref="B102:AQ102"/>
    <mergeCell ref="AS102:BJ102"/>
    <mergeCell ref="BL102:CC102"/>
    <mergeCell ref="CD102:CR102"/>
    <mergeCell ref="CS102:DG102"/>
    <mergeCell ref="B99:AQ99"/>
    <mergeCell ref="AS95:BJ95"/>
    <mergeCell ref="BL95:CC95"/>
    <mergeCell ref="CD95:CR95"/>
    <mergeCell ref="CS95:DG95"/>
    <mergeCell ref="B100:AQ100"/>
    <mergeCell ref="AS100:BJ100"/>
    <mergeCell ref="BL100:CC100"/>
    <mergeCell ref="CD100:CR100"/>
    <mergeCell ref="CS100:DG100"/>
    <mergeCell ref="B97:AQ97"/>
    <mergeCell ref="AS93:BJ93"/>
    <mergeCell ref="BL93:CC93"/>
    <mergeCell ref="CD93:CR93"/>
    <mergeCell ref="CS93:DG93"/>
    <mergeCell ref="B98:AQ98"/>
    <mergeCell ref="AS98:BJ98"/>
    <mergeCell ref="BL98:CC98"/>
    <mergeCell ref="CD98:CR98"/>
    <mergeCell ref="CS98:DG98"/>
    <mergeCell ref="B95:AQ95"/>
    <mergeCell ref="AS91:BJ91"/>
    <mergeCell ref="BL91:CC91"/>
    <mergeCell ref="CD91:CR91"/>
    <mergeCell ref="CS91:DG91"/>
    <mergeCell ref="B96:AQ96"/>
    <mergeCell ref="AS96:BJ96"/>
    <mergeCell ref="BL96:CC96"/>
    <mergeCell ref="CD96:CR96"/>
    <mergeCell ref="CS96:DG96"/>
    <mergeCell ref="B93:AQ93"/>
    <mergeCell ref="AS89:BJ89"/>
    <mergeCell ref="BL89:CC89"/>
    <mergeCell ref="CD89:CR89"/>
    <mergeCell ref="CS89:DG89"/>
    <mergeCell ref="B94:AQ94"/>
    <mergeCell ref="AS94:BJ94"/>
    <mergeCell ref="BL94:CC94"/>
    <mergeCell ref="CD94:CR94"/>
    <mergeCell ref="CS94:DG94"/>
    <mergeCell ref="B91:AQ91"/>
    <mergeCell ref="AS87:BJ87"/>
    <mergeCell ref="BL87:CC87"/>
    <mergeCell ref="CD87:CR87"/>
    <mergeCell ref="CS87:DG87"/>
    <mergeCell ref="B92:AQ92"/>
    <mergeCell ref="AS92:BJ92"/>
    <mergeCell ref="BL92:CC92"/>
    <mergeCell ref="CD92:CR92"/>
    <mergeCell ref="CS92:DG92"/>
    <mergeCell ref="B89:AQ89"/>
    <mergeCell ref="AS85:BJ85"/>
    <mergeCell ref="BL85:CC85"/>
    <mergeCell ref="CD85:CR85"/>
    <mergeCell ref="CS85:DG85"/>
    <mergeCell ref="B90:AQ90"/>
    <mergeCell ref="AS90:BJ90"/>
    <mergeCell ref="BL90:CC90"/>
    <mergeCell ref="CD90:CR90"/>
    <mergeCell ref="CS90:DG90"/>
    <mergeCell ref="B87:AQ87"/>
    <mergeCell ref="AS83:BJ83"/>
    <mergeCell ref="BL83:CC83"/>
    <mergeCell ref="CD83:CR83"/>
    <mergeCell ref="CS83:DG83"/>
    <mergeCell ref="B88:AQ88"/>
    <mergeCell ref="AS88:BJ88"/>
    <mergeCell ref="BL88:CC88"/>
    <mergeCell ref="CD88:CR88"/>
    <mergeCell ref="CS88:DG88"/>
    <mergeCell ref="B85:AQ85"/>
    <mergeCell ref="AS81:BJ81"/>
    <mergeCell ref="BL81:CC81"/>
    <mergeCell ref="CD81:CR81"/>
    <mergeCell ref="CS81:DG81"/>
    <mergeCell ref="B86:AQ86"/>
    <mergeCell ref="AS86:BJ86"/>
    <mergeCell ref="BL86:CC86"/>
    <mergeCell ref="CD86:CR86"/>
    <mergeCell ref="CS86:DG86"/>
    <mergeCell ref="B83:AQ83"/>
    <mergeCell ref="AS79:BJ79"/>
    <mergeCell ref="BL79:CC79"/>
    <mergeCell ref="CD79:CR79"/>
    <mergeCell ref="CS79:DG79"/>
    <mergeCell ref="B84:AQ84"/>
    <mergeCell ref="AS84:BJ84"/>
    <mergeCell ref="BL84:CC84"/>
    <mergeCell ref="CD84:CR84"/>
    <mergeCell ref="CS84:DG84"/>
    <mergeCell ref="B81:AQ81"/>
    <mergeCell ref="AS77:BJ77"/>
    <mergeCell ref="BL77:CC77"/>
    <mergeCell ref="CD77:CR77"/>
    <mergeCell ref="CS77:DG77"/>
    <mergeCell ref="B82:AQ82"/>
    <mergeCell ref="AS82:BJ82"/>
    <mergeCell ref="BL82:CC82"/>
    <mergeCell ref="CD82:CR82"/>
    <mergeCell ref="CS82:DG82"/>
    <mergeCell ref="B79:AQ79"/>
    <mergeCell ref="AS75:BJ75"/>
    <mergeCell ref="BL75:CC75"/>
    <mergeCell ref="CD75:CR75"/>
    <mergeCell ref="CS75:DG75"/>
    <mergeCell ref="B80:AQ80"/>
    <mergeCell ref="AS80:BJ80"/>
    <mergeCell ref="BL80:CC80"/>
    <mergeCell ref="CD80:CR80"/>
    <mergeCell ref="CS80:DG80"/>
    <mergeCell ref="B77:AQ77"/>
    <mergeCell ref="AS73:BJ73"/>
    <mergeCell ref="BL73:CC73"/>
    <mergeCell ref="CD73:CR73"/>
    <mergeCell ref="CS73:DG73"/>
    <mergeCell ref="B78:AQ78"/>
    <mergeCell ref="AS78:BJ78"/>
    <mergeCell ref="BL78:CC78"/>
    <mergeCell ref="CD78:CR78"/>
    <mergeCell ref="CS78:DG78"/>
    <mergeCell ref="B75:AQ75"/>
    <mergeCell ref="AS71:BJ71"/>
    <mergeCell ref="BL71:CC71"/>
    <mergeCell ref="CD71:CR71"/>
    <mergeCell ref="CS71:DG71"/>
    <mergeCell ref="B76:AQ76"/>
    <mergeCell ref="AS76:BJ76"/>
    <mergeCell ref="BL76:CC76"/>
    <mergeCell ref="CD76:CR76"/>
    <mergeCell ref="CS76:DG76"/>
    <mergeCell ref="B73:AQ73"/>
    <mergeCell ref="AS69:BJ69"/>
    <mergeCell ref="BL69:CC69"/>
    <mergeCell ref="CD69:CR69"/>
    <mergeCell ref="CS69:DG69"/>
    <mergeCell ref="B74:AQ74"/>
    <mergeCell ref="AS74:BJ74"/>
    <mergeCell ref="BL74:CC74"/>
    <mergeCell ref="CD74:CR74"/>
    <mergeCell ref="CS74:DG74"/>
    <mergeCell ref="B71:AQ71"/>
    <mergeCell ref="AS67:BJ67"/>
    <mergeCell ref="BL67:CC67"/>
    <mergeCell ref="CD67:CR67"/>
    <mergeCell ref="CS67:DG67"/>
    <mergeCell ref="B72:AQ72"/>
    <mergeCell ref="AS72:BJ72"/>
    <mergeCell ref="BL72:CC72"/>
    <mergeCell ref="CD72:CR72"/>
    <mergeCell ref="CS72:DG72"/>
    <mergeCell ref="B69:AQ69"/>
    <mergeCell ref="AS65:BJ65"/>
    <mergeCell ref="BL65:CC65"/>
    <mergeCell ref="CD65:CR65"/>
    <mergeCell ref="CS65:DG65"/>
    <mergeCell ref="B70:AQ70"/>
    <mergeCell ref="AS70:BJ70"/>
    <mergeCell ref="BL70:CC70"/>
    <mergeCell ref="CD70:CR70"/>
    <mergeCell ref="CS70:DG70"/>
    <mergeCell ref="B67:AQ67"/>
    <mergeCell ref="AS63:BJ63"/>
    <mergeCell ref="BL63:CC63"/>
    <mergeCell ref="CD63:CR63"/>
    <mergeCell ref="CS63:DG63"/>
    <mergeCell ref="B68:AQ68"/>
    <mergeCell ref="AS68:BJ68"/>
    <mergeCell ref="BL68:CC68"/>
    <mergeCell ref="CD68:CR68"/>
    <mergeCell ref="CS68:DG68"/>
    <mergeCell ref="B65:AQ65"/>
    <mergeCell ref="AS61:BJ61"/>
    <mergeCell ref="BL61:CC61"/>
    <mergeCell ref="CD61:CR61"/>
    <mergeCell ref="CS61:DG61"/>
    <mergeCell ref="B66:AQ66"/>
    <mergeCell ref="AS66:BJ66"/>
    <mergeCell ref="BL66:CC66"/>
    <mergeCell ref="CD66:CR66"/>
    <mergeCell ref="CS66:DG66"/>
    <mergeCell ref="B63:AQ63"/>
    <mergeCell ref="AS59:BJ59"/>
    <mergeCell ref="BL59:CC59"/>
    <mergeCell ref="CD59:CR59"/>
    <mergeCell ref="CS59:DG59"/>
    <mergeCell ref="B64:AQ64"/>
    <mergeCell ref="AS64:BJ64"/>
    <mergeCell ref="BL64:CC64"/>
    <mergeCell ref="CD64:CR64"/>
    <mergeCell ref="CS64:DG64"/>
    <mergeCell ref="B61:AQ61"/>
    <mergeCell ref="AS57:BJ57"/>
    <mergeCell ref="BL57:CC57"/>
    <mergeCell ref="CD57:CR57"/>
    <mergeCell ref="CS57:DG57"/>
    <mergeCell ref="B62:AQ62"/>
    <mergeCell ref="AS62:BJ62"/>
    <mergeCell ref="BL62:CC62"/>
    <mergeCell ref="CD62:CR62"/>
    <mergeCell ref="CS62:DG62"/>
    <mergeCell ref="B59:AQ59"/>
    <mergeCell ref="AS55:BJ55"/>
    <mergeCell ref="BL55:CC55"/>
    <mergeCell ref="CD55:CR55"/>
    <mergeCell ref="CS55:DG55"/>
    <mergeCell ref="B60:AQ60"/>
    <mergeCell ref="AS60:BJ60"/>
    <mergeCell ref="BL60:CC60"/>
    <mergeCell ref="CD60:CR60"/>
    <mergeCell ref="CS60:DG60"/>
    <mergeCell ref="B57:AQ57"/>
    <mergeCell ref="AS53:BJ53"/>
    <mergeCell ref="BL53:CC53"/>
    <mergeCell ref="CD53:CR53"/>
    <mergeCell ref="CS53:DG53"/>
    <mergeCell ref="B58:AQ58"/>
    <mergeCell ref="AS58:BJ58"/>
    <mergeCell ref="BL58:CC58"/>
    <mergeCell ref="CD58:CR58"/>
    <mergeCell ref="CS58:DG58"/>
    <mergeCell ref="B55:AQ55"/>
    <mergeCell ref="AS51:BJ51"/>
    <mergeCell ref="BL51:CC51"/>
    <mergeCell ref="CD51:CR51"/>
    <mergeCell ref="CS51:DG51"/>
    <mergeCell ref="B56:AQ56"/>
    <mergeCell ref="AS56:BJ56"/>
    <mergeCell ref="BL56:CC56"/>
    <mergeCell ref="CD56:CR56"/>
    <mergeCell ref="CS56:DG56"/>
    <mergeCell ref="B53:AQ53"/>
    <mergeCell ref="AS49:BJ49"/>
    <mergeCell ref="BL49:CC49"/>
    <mergeCell ref="CD49:CR49"/>
    <mergeCell ref="CS49:DG49"/>
    <mergeCell ref="B54:AQ54"/>
    <mergeCell ref="AS54:BJ54"/>
    <mergeCell ref="BL54:CC54"/>
    <mergeCell ref="CD54:CR54"/>
    <mergeCell ref="CS54:DG54"/>
    <mergeCell ref="B51:AQ51"/>
    <mergeCell ref="AS47:BJ47"/>
    <mergeCell ref="BL47:CC47"/>
    <mergeCell ref="CD47:CR47"/>
    <mergeCell ref="CS47:DG47"/>
    <mergeCell ref="B52:AQ52"/>
    <mergeCell ref="AS52:BJ52"/>
    <mergeCell ref="BL52:CC52"/>
    <mergeCell ref="CD52:CR52"/>
    <mergeCell ref="CS52:DG52"/>
    <mergeCell ref="B49:AQ49"/>
    <mergeCell ref="AS45:BJ45"/>
    <mergeCell ref="BL45:CC45"/>
    <mergeCell ref="CD45:CR45"/>
    <mergeCell ref="CS45:DG45"/>
    <mergeCell ref="B50:AQ50"/>
    <mergeCell ref="AS50:BJ50"/>
    <mergeCell ref="BL50:CC50"/>
    <mergeCell ref="CD50:CR50"/>
    <mergeCell ref="CS50:DG50"/>
    <mergeCell ref="B47:AQ47"/>
    <mergeCell ref="AS43:BJ43"/>
    <mergeCell ref="BL43:CC43"/>
    <mergeCell ref="CD43:CR43"/>
    <mergeCell ref="CS43:DG43"/>
    <mergeCell ref="B48:AQ48"/>
    <mergeCell ref="AS48:BJ48"/>
    <mergeCell ref="BL48:CC48"/>
    <mergeCell ref="CD48:CR48"/>
    <mergeCell ref="CS48:DG48"/>
    <mergeCell ref="B45:AQ45"/>
    <mergeCell ref="AS41:BJ41"/>
    <mergeCell ref="BL41:CC41"/>
    <mergeCell ref="CD41:CR41"/>
    <mergeCell ref="CS41:DG41"/>
    <mergeCell ref="B46:AQ46"/>
    <mergeCell ref="AS46:BJ46"/>
    <mergeCell ref="BL46:CC46"/>
    <mergeCell ref="CD46:CR46"/>
    <mergeCell ref="CS46:DG46"/>
    <mergeCell ref="B43:AQ43"/>
    <mergeCell ref="AS39:BJ39"/>
    <mergeCell ref="BL39:CC39"/>
    <mergeCell ref="CD39:CR39"/>
    <mergeCell ref="CS39:DG39"/>
    <mergeCell ref="B44:AQ44"/>
    <mergeCell ref="AS44:BJ44"/>
    <mergeCell ref="BL44:CC44"/>
    <mergeCell ref="CD44:CR44"/>
    <mergeCell ref="CS44:DG44"/>
    <mergeCell ref="B41:AQ41"/>
    <mergeCell ref="AS37:BJ37"/>
    <mergeCell ref="BL37:CC37"/>
    <mergeCell ref="CD37:CR37"/>
    <mergeCell ref="CS37:DG37"/>
    <mergeCell ref="B42:AQ42"/>
    <mergeCell ref="AS42:BJ42"/>
    <mergeCell ref="BL42:CC42"/>
    <mergeCell ref="CD42:CR42"/>
    <mergeCell ref="CS42:DG42"/>
    <mergeCell ref="B39:AQ39"/>
    <mergeCell ref="AS35:BJ35"/>
    <mergeCell ref="BL35:CC35"/>
    <mergeCell ref="CD35:CR35"/>
    <mergeCell ref="CS35:DG35"/>
    <mergeCell ref="B40:AQ40"/>
    <mergeCell ref="AS40:BJ40"/>
    <mergeCell ref="BL40:CC40"/>
    <mergeCell ref="CD40:CR40"/>
    <mergeCell ref="CS40:DG40"/>
    <mergeCell ref="B37:AQ37"/>
    <mergeCell ref="AS33:BJ33"/>
    <mergeCell ref="BL33:CC33"/>
    <mergeCell ref="CD33:CR33"/>
    <mergeCell ref="CS33:DG33"/>
    <mergeCell ref="B38:AQ38"/>
    <mergeCell ref="AS38:BJ38"/>
    <mergeCell ref="BL38:CC38"/>
    <mergeCell ref="CD38:CR38"/>
    <mergeCell ref="CS38:DG38"/>
    <mergeCell ref="B35:AQ35"/>
    <mergeCell ref="AS31:BJ31"/>
    <mergeCell ref="BL31:CC31"/>
    <mergeCell ref="CD31:CR31"/>
    <mergeCell ref="CS31:DG31"/>
    <mergeCell ref="B36:AQ36"/>
    <mergeCell ref="AS36:BJ36"/>
    <mergeCell ref="BL36:CC36"/>
    <mergeCell ref="CD36:CR36"/>
    <mergeCell ref="CS36:DG36"/>
    <mergeCell ref="B33:AQ33"/>
    <mergeCell ref="AS29:BJ29"/>
    <mergeCell ref="BL29:CC29"/>
    <mergeCell ref="CD29:CR29"/>
    <mergeCell ref="CS29:DG29"/>
    <mergeCell ref="B34:AQ34"/>
    <mergeCell ref="AS34:BJ34"/>
    <mergeCell ref="BL34:CC34"/>
    <mergeCell ref="CD34:CR34"/>
    <mergeCell ref="CS34:DG34"/>
    <mergeCell ref="B31:AQ31"/>
    <mergeCell ref="AS27:BJ27"/>
    <mergeCell ref="BL27:CC27"/>
    <mergeCell ref="CD27:CR27"/>
    <mergeCell ref="CS27:DG27"/>
    <mergeCell ref="B32:AQ32"/>
    <mergeCell ref="AS32:BJ32"/>
    <mergeCell ref="BL32:CC32"/>
    <mergeCell ref="CD32:CR32"/>
    <mergeCell ref="CS32:DG32"/>
    <mergeCell ref="B29:AQ29"/>
    <mergeCell ref="AS25:BJ25"/>
    <mergeCell ref="BL25:CC25"/>
    <mergeCell ref="CD25:CR25"/>
    <mergeCell ref="CS25:DG25"/>
    <mergeCell ref="B30:AQ30"/>
    <mergeCell ref="AS30:BJ30"/>
    <mergeCell ref="BL30:CC30"/>
    <mergeCell ref="CD30:CR30"/>
    <mergeCell ref="CS30:DG30"/>
    <mergeCell ref="B27:AQ27"/>
    <mergeCell ref="AS23:BJ23"/>
    <mergeCell ref="BL23:CC23"/>
    <mergeCell ref="CD23:CR23"/>
    <mergeCell ref="CS23:DG23"/>
    <mergeCell ref="B28:AQ28"/>
    <mergeCell ref="AS28:BJ28"/>
    <mergeCell ref="BL28:CC28"/>
    <mergeCell ref="CD28:CR28"/>
    <mergeCell ref="CS28:DG28"/>
    <mergeCell ref="B25:AQ25"/>
    <mergeCell ref="AS21:BJ21"/>
    <mergeCell ref="BL21:CC21"/>
    <mergeCell ref="CD21:CR21"/>
    <mergeCell ref="CS21:DG21"/>
    <mergeCell ref="B26:AQ26"/>
    <mergeCell ref="AS26:BJ26"/>
    <mergeCell ref="BL26:CC26"/>
    <mergeCell ref="CD26:CR26"/>
    <mergeCell ref="CS26:DG26"/>
    <mergeCell ref="B23:AQ23"/>
    <mergeCell ref="AS19:BJ19"/>
    <mergeCell ref="BL19:CC19"/>
    <mergeCell ref="CD19:CR19"/>
    <mergeCell ref="CS19:DG19"/>
    <mergeCell ref="B24:AQ24"/>
    <mergeCell ref="AS24:BJ24"/>
    <mergeCell ref="BL24:CC24"/>
    <mergeCell ref="CD24:CR24"/>
    <mergeCell ref="CS24:DG24"/>
    <mergeCell ref="B21:AQ21"/>
    <mergeCell ref="AS17:BJ17"/>
    <mergeCell ref="BL17:CC17"/>
    <mergeCell ref="CD17:CR17"/>
    <mergeCell ref="CS17:DG17"/>
    <mergeCell ref="B22:AQ22"/>
    <mergeCell ref="AS22:BJ22"/>
    <mergeCell ref="BL22:CC22"/>
    <mergeCell ref="CD22:CR22"/>
    <mergeCell ref="CS22:DG22"/>
    <mergeCell ref="B19:AQ19"/>
    <mergeCell ref="AS15:BJ15"/>
    <mergeCell ref="BL15:CC15"/>
    <mergeCell ref="CD15:CR15"/>
    <mergeCell ref="CS15:DG15"/>
    <mergeCell ref="B20:AQ20"/>
    <mergeCell ref="AS20:BJ20"/>
    <mergeCell ref="BL20:CC20"/>
    <mergeCell ref="CD20:CR20"/>
    <mergeCell ref="CS20:DG20"/>
    <mergeCell ref="B17:AQ17"/>
    <mergeCell ref="AS13:BJ13"/>
    <mergeCell ref="BL13:CC13"/>
    <mergeCell ref="CD13:CR13"/>
    <mergeCell ref="CS13:DG13"/>
    <mergeCell ref="B18:AQ18"/>
    <mergeCell ref="AS18:BJ18"/>
    <mergeCell ref="BL18:CC18"/>
    <mergeCell ref="CD18:CR18"/>
    <mergeCell ref="CS18:DG18"/>
    <mergeCell ref="B15:AQ15"/>
    <mergeCell ref="AS11:BJ11"/>
    <mergeCell ref="BL11:CC11"/>
    <mergeCell ref="CD11:CR11"/>
    <mergeCell ref="CS11:DG11"/>
    <mergeCell ref="B16:AQ16"/>
    <mergeCell ref="AS16:BJ16"/>
    <mergeCell ref="BL16:CC16"/>
    <mergeCell ref="CD16:CR16"/>
    <mergeCell ref="CS16:DG16"/>
    <mergeCell ref="B13:AQ13"/>
    <mergeCell ref="CD4:DG4"/>
    <mergeCell ref="CD5:CR5"/>
    <mergeCell ref="CS5:DG5"/>
    <mergeCell ref="B6:AQ6"/>
    <mergeCell ref="B14:AQ14"/>
    <mergeCell ref="AS14:BJ14"/>
    <mergeCell ref="BL14:CC14"/>
    <mergeCell ref="CD14:CR14"/>
    <mergeCell ref="CS14:DG14"/>
    <mergeCell ref="B11:AQ11"/>
    <mergeCell ref="AS8:BJ8"/>
    <mergeCell ref="BL8:CC8"/>
    <mergeCell ref="CD8:CR8"/>
    <mergeCell ref="CS8:DG8"/>
    <mergeCell ref="CS9:DG9"/>
    <mergeCell ref="B12:AQ12"/>
    <mergeCell ref="AS12:BJ12"/>
    <mergeCell ref="BL12:CC12"/>
    <mergeCell ref="CD12:CR12"/>
    <mergeCell ref="CS12:DG12"/>
    <mergeCell ref="B9:AQ9"/>
    <mergeCell ref="AS9:BJ9"/>
    <mergeCell ref="BL9:CC9"/>
    <mergeCell ref="CD9:CR9"/>
    <mergeCell ref="B10:AQ10"/>
    <mergeCell ref="AS6:BJ6"/>
    <mergeCell ref="BL6:CC6"/>
    <mergeCell ref="CD6:CR6"/>
    <mergeCell ref="CS6:DG6"/>
    <mergeCell ref="B8:AQ8"/>
    <mergeCell ref="AS7:BJ7"/>
    <mergeCell ref="BL7:CC7"/>
    <mergeCell ref="CD7:CR7"/>
    <mergeCell ref="CS7:DG7"/>
    <mergeCell ref="B7:AQ7"/>
    <mergeCell ref="AS10:BJ10"/>
    <mergeCell ref="BL10:CC10"/>
    <mergeCell ref="CD10:CR10"/>
    <mergeCell ref="CS10:DG10"/>
    <mergeCell ref="A2:DG2"/>
    <mergeCell ref="A4:AQ5"/>
    <mergeCell ref="AR4:AR5"/>
    <mergeCell ref="AS4:BJ5"/>
    <mergeCell ref="BK4:BK5"/>
    <mergeCell ref="BL4:C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38"/>
  <sheetViews>
    <sheetView view="pageBreakPreview" zoomScaleSheetLayoutView="100" zoomScalePageLayoutView="0" workbookViewId="0" topLeftCell="A4">
      <selection activeCell="BI35" sqref="BI35:BZ35"/>
    </sheetView>
  </sheetViews>
  <sheetFormatPr defaultColWidth="0.875" defaultRowHeight="12.75"/>
  <cols>
    <col min="1" max="1" width="0.12890625" style="1" customWidth="1"/>
    <col min="2" max="92" width="0.875" style="1" customWidth="1"/>
    <col min="93" max="93" width="13.75390625" style="1" customWidth="1"/>
    <col min="94" max="16384" width="0.875" style="1" customWidth="1"/>
  </cols>
  <sheetData>
    <row r="1" ht="3" customHeight="1">
      <c r="M1" s="1" t="s">
        <v>141</v>
      </c>
    </row>
    <row r="2" spans="1:93" s="3" customFormat="1" ht="14.25" customHeight="1">
      <c r="A2" s="116" t="s">
        <v>142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</row>
    <row r="3" spans="1:78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93" ht="15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45" t="s">
        <v>144</v>
      </c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52"/>
      <c r="BI4" s="145" t="s">
        <v>143</v>
      </c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52"/>
      <c r="CA4" s="145" t="s">
        <v>145</v>
      </c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</row>
    <row r="5" spans="1:93" s="8" customFormat="1" ht="4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47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53"/>
      <c r="BI5" s="147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53"/>
      <c r="CA5" s="147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</row>
    <row r="6" spans="1:93" s="8" customFormat="1" ht="41.25" customHeight="1">
      <c r="A6" s="46"/>
      <c r="B6" s="100" t="s">
        <v>146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13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5"/>
      <c r="BI6" s="149">
        <f>'стр.4_5'!CD9</f>
        <v>31025460</v>
      </c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1"/>
      <c r="CA6" s="113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5"/>
    </row>
    <row r="7" spans="1:93" s="25" customFormat="1" ht="26.25" customHeight="1">
      <c r="A7" s="46"/>
      <c r="B7" s="100" t="s">
        <v>188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13" t="s">
        <v>253</v>
      </c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5"/>
      <c r="BI7" s="110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2"/>
      <c r="CA7" s="110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2"/>
    </row>
    <row r="8" spans="1:93" s="25" customFormat="1" ht="25.5" customHeight="1">
      <c r="A8" s="46"/>
      <c r="B8" s="100" t="s">
        <v>189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42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4"/>
      <c r="BI8" s="113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5"/>
      <c r="CA8" s="113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5"/>
    </row>
    <row r="9" spans="1:93" s="25" customFormat="1" ht="12.75" customHeight="1" hidden="1">
      <c r="A9" s="46"/>
      <c r="B9" s="100" t="s">
        <v>141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13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5"/>
      <c r="BI9" s="113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  <c r="CA9" s="113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</row>
    <row r="10" spans="1:93" s="25" customFormat="1" ht="27.75" customHeight="1">
      <c r="A10" s="46"/>
      <c r="B10" s="100" t="s">
        <v>149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13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5"/>
      <c r="BI10" s="113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5"/>
      <c r="CA10" s="113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5"/>
    </row>
    <row r="11" spans="1:93" s="25" customFormat="1" ht="12.75" customHeight="1">
      <c r="A11" s="46"/>
      <c r="B11" s="100" t="s">
        <v>147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13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5"/>
      <c r="BI11" s="113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5"/>
      <c r="CA11" s="113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5"/>
    </row>
    <row r="12" spans="1:93" s="25" customFormat="1" ht="12.75" customHeight="1">
      <c r="A12" s="46"/>
      <c r="B12" s="100" t="s">
        <v>148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13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5"/>
      <c r="BI12" s="113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5"/>
      <c r="CA12" s="113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</row>
    <row r="13" spans="1:93" s="25" customFormat="1" ht="12.75" customHeight="1" hidden="1">
      <c r="A13" s="46"/>
      <c r="B13" s="100" t="s">
        <v>141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39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1"/>
      <c r="BI13" s="139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39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1"/>
    </row>
    <row r="14" spans="1:93" s="25" customFormat="1" ht="27" customHeight="1">
      <c r="A14" s="46"/>
      <c r="B14" s="100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13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5"/>
      <c r="BI14" s="113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5"/>
      <c r="CA14" s="113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</row>
    <row r="15" spans="1:93" s="25" customFormat="1" ht="26.25" customHeight="1">
      <c r="A15" s="46"/>
      <c r="B15" s="100" t="s">
        <v>190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13" t="s">
        <v>253</v>
      </c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5"/>
      <c r="BI15" s="113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5"/>
      <c r="CA15" s="113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5"/>
    </row>
    <row r="16" spans="1:93" s="25" customFormat="1" ht="12.75" customHeight="1">
      <c r="A16" s="46"/>
      <c r="B16" s="100" t="s">
        <v>191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13" t="s">
        <v>253</v>
      </c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5"/>
      <c r="BI16" s="113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5"/>
      <c r="CA16" s="113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</row>
    <row r="17" spans="1:93" s="25" customFormat="1" ht="25.5" customHeight="1">
      <c r="A17" s="46"/>
      <c r="B17" s="100" t="s">
        <v>192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13" t="s">
        <v>253</v>
      </c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5"/>
      <c r="BI17" s="113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5"/>
      <c r="CA17" s="113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</row>
    <row r="18" spans="1:93" s="25" customFormat="1" ht="12" customHeight="1">
      <c r="A18" s="46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13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5"/>
      <c r="BI18" s="113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5"/>
      <c r="CA18" s="113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</row>
    <row r="19" spans="1:93" s="25" customFormat="1" ht="13.5" customHeight="1" hidden="1">
      <c r="A19" s="46"/>
      <c r="B19" s="100" t="s">
        <v>141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13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5"/>
      <c r="BI19" s="113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5"/>
      <c r="CA19" s="113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5"/>
    </row>
    <row r="20" spans="1:93" s="25" customFormat="1" ht="27.75" customHeight="1">
      <c r="A20" s="46"/>
      <c r="B20" s="100" t="s">
        <v>153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13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5"/>
      <c r="BI20" s="113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A20" s="113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5"/>
    </row>
    <row r="21" spans="1:93" s="25" customFormat="1" ht="12.75">
      <c r="A21" s="46"/>
      <c r="B21" s="100" t="s">
        <v>147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13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5"/>
      <c r="BI21" s="113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5"/>
      <c r="CA21" s="113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</row>
    <row r="22" spans="1:93" s="25" customFormat="1" ht="12.75" customHeight="1" hidden="1">
      <c r="A22" s="46"/>
      <c r="B22" s="100" t="s">
        <v>141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13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5"/>
      <c r="BI22" s="113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5"/>
      <c r="CA22" s="113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5"/>
    </row>
    <row r="23" spans="1:93" s="36" customFormat="1" ht="27" customHeight="1">
      <c r="A23" s="50"/>
      <c r="B23" s="100" t="s">
        <v>154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10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2"/>
      <c r="BI23" s="110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2"/>
      <c r="CA23" s="110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2"/>
    </row>
    <row r="24" spans="1:93" s="25" customFormat="1" ht="12.75" customHeight="1">
      <c r="A24" s="46"/>
      <c r="B24" s="100" t="s">
        <v>151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13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5"/>
      <c r="BI24" s="113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5"/>
      <c r="CA24" s="113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</row>
    <row r="25" spans="1:93" s="25" customFormat="1" ht="12.75" customHeight="1">
      <c r="A25" s="46"/>
      <c r="B25" s="100" t="s">
        <v>152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13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5"/>
      <c r="BI25" s="113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5"/>
      <c r="CA25" s="113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5"/>
    </row>
    <row r="26" spans="1:93" s="25" customFormat="1" ht="9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</row>
    <row r="27" spans="1:93" s="25" customFormat="1" ht="14.25" customHeight="1">
      <c r="A27" s="138" t="s">
        <v>155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</row>
    <row r="28" spans="1:93" s="25" customFormat="1" ht="9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</row>
    <row r="29" spans="1:93" s="25" customFormat="1" ht="13.5" customHeight="1">
      <c r="A29" s="119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 t="s">
        <v>250</v>
      </c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35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</row>
    <row r="30" spans="1:93" s="25" customFormat="1" ht="13.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35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</row>
    <row r="31" spans="1:93" s="25" customFormat="1" ht="13.5" customHeight="1">
      <c r="A31" s="46"/>
      <c r="B31" s="130" t="s">
        <v>156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1"/>
      <c r="BI31" s="108">
        <f>BI33+BI32</f>
        <v>3464.9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</row>
    <row r="32" spans="1:93" s="25" customFormat="1" ht="13.5" customHeight="1">
      <c r="A32" s="58"/>
      <c r="B32" s="133" t="s">
        <v>157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4"/>
      <c r="BI32" s="132">
        <f>1686.7+92.3</f>
        <v>1779</v>
      </c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</row>
    <row r="33" spans="1:93" s="48" customFormat="1" ht="13.5" customHeight="1">
      <c r="A33" s="46"/>
      <c r="B33" s="100" t="s">
        <v>158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8">
        <f>1657.5+28.4</f>
        <v>1685.9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</row>
    <row r="34" spans="1:93" s="25" customFormat="1" ht="13.5" customHeight="1">
      <c r="A34" s="46"/>
      <c r="B34" s="100" t="s">
        <v>159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8">
        <v>31</v>
      </c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</row>
    <row r="35" spans="1:93" s="25" customFormat="1" ht="26.25" customHeight="1">
      <c r="A35" s="49"/>
      <c r="B35" s="129" t="s">
        <v>160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28">
        <f>31+20</f>
        <v>51</v>
      </c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</row>
    <row r="36" spans="1:93" s="25" customFormat="1" ht="13.5" customHeight="1">
      <c r="A36" s="46"/>
      <c r="B36" s="124" t="s">
        <v>161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6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</row>
    <row r="37" spans="1:93" s="25" customFormat="1" ht="13.5" customHeight="1">
      <c r="A37" s="46"/>
      <c r="B37" s="124" t="s">
        <v>162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6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</row>
    <row r="38" spans="1:93" s="25" customFormat="1" ht="27.75" customHeight="1">
      <c r="A38" s="46"/>
      <c r="B38" s="124" t="s">
        <v>163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6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</row>
    <row r="39" ht="1.5" customHeight="1" hidden="1"/>
  </sheetData>
  <sheetProtection/>
  <mergeCells count="117">
    <mergeCell ref="BI16:BZ16"/>
    <mergeCell ref="CA16:CO16"/>
    <mergeCell ref="B17:AQ17"/>
    <mergeCell ref="AR17:BH17"/>
    <mergeCell ref="BI17:BZ17"/>
    <mergeCell ref="CA17:CO17"/>
    <mergeCell ref="BI18:BZ18"/>
    <mergeCell ref="CA18:CO18"/>
    <mergeCell ref="A4:AQ5"/>
    <mergeCell ref="AR4:BH5"/>
    <mergeCell ref="BI4:BZ5"/>
    <mergeCell ref="B7:AQ7"/>
    <mergeCell ref="AR7:BH7"/>
    <mergeCell ref="BI7:BZ7"/>
    <mergeCell ref="B16:AQ16"/>
    <mergeCell ref="AR16:BH16"/>
    <mergeCell ref="A2:CO2"/>
    <mergeCell ref="CA4:CO5"/>
    <mergeCell ref="B6:AQ6"/>
    <mergeCell ref="AR6:BH6"/>
    <mergeCell ref="BI6:BZ6"/>
    <mergeCell ref="CA6:CO6"/>
    <mergeCell ref="CA7:CO7"/>
    <mergeCell ref="B8:AQ8"/>
    <mergeCell ref="AR8:BH8"/>
    <mergeCell ref="BI8:BZ8"/>
    <mergeCell ref="CA8:CO8"/>
    <mergeCell ref="B9:AQ9"/>
    <mergeCell ref="AR9:BH9"/>
    <mergeCell ref="BI9:BZ9"/>
    <mergeCell ref="CA9:CO9"/>
    <mergeCell ref="B10:AQ10"/>
    <mergeCell ref="AR10:BH10"/>
    <mergeCell ref="BI10:BZ10"/>
    <mergeCell ref="CA10:CO10"/>
    <mergeCell ref="BI14:BZ14"/>
    <mergeCell ref="CA14:CO14"/>
    <mergeCell ref="B11:AQ11"/>
    <mergeCell ref="AR11:BH11"/>
    <mergeCell ref="BI11:BZ11"/>
    <mergeCell ref="CA11:CO11"/>
    <mergeCell ref="B12:AQ12"/>
    <mergeCell ref="AR12:BH12"/>
    <mergeCell ref="BI12:BZ12"/>
    <mergeCell ref="CA12:CO12"/>
    <mergeCell ref="B15:AQ15"/>
    <mergeCell ref="AR15:BH15"/>
    <mergeCell ref="BI15:BZ15"/>
    <mergeCell ref="CA15:CO15"/>
    <mergeCell ref="B13:AQ13"/>
    <mergeCell ref="AR13:BH13"/>
    <mergeCell ref="BI13:BZ13"/>
    <mergeCell ref="CA13:CO13"/>
    <mergeCell ref="B14:AQ14"/>
    <mergeCell ref="AR14:BH14"/>
    <mergeCell ref="B19:AQ19"/>
    <mergeCell ref="AR19:BH19"/>
    <mergeCell ref="BI19:BZ19"/>
    <mergeCell ref="CA19:CO19"/>
    <mergeCell ref="B18:AQ18"/>
    <mergeCell ref="AR18:BH18"/>
    <mergeCell ref="B20:AQ20"/>
    <mergeCell ref="AR20:BH20"/>
    <mergeCell ref="BI20:BZ20"/>
    <mergeCell ref="CA20:CO20"/>
    <mergeCell ref="B21:AQ21"/>
    <mergeCell ref="AR21:BH21"/>
    <mergeCell ref="BI21:BZ21"/>
    <mergeCell ref="CA21:CO21"/>
    <mergeCell ref="BI24:BZ24"/>
    <mergeCell ref="CA24:CO24"/>
    <mergeCell ref="B22:AQ22"/>
    <mergeCell ref="AR22:BH22"/>
    <mergeCell ref="BI22:BZ22"/>
    <mergeCell ref="CA22:CO22"/>
    <mergeCell ref="B25:AQ25"/>
    <mergeCell ref="AR25:BH25"/>
    <mergeCell ref="BI25:BZ25"/>
    <mergeCell ref="CA25:CO25"/>
    <mergeCell ref="B23:AQ23"/>
    <mergeCell ref="AR23:BH23"/>
    <mergeCell ref="BI23:BZ23"/>
    <mergeCell ref="CA23:CO23"/>
    <mergeCell ref="B24:AQ24"/>
    <mergeCell ref="AR24:BH24"/>
    <mergeCell ref="CA29:CO29"/>
    <mergeCell ref="CA30:CO30"/>
    <mergeCell ref="A26:CO26"/>
    <mergeCell ref="A28:CO28"/>
    <mergeCell ref="A29:BH30"/>
    <mergeCell ref="BI29:BZ30"/>
    <mergeCell ref="A27:BZ27"/>
    <mergeCell ref="CA27:CO27"/>
    <mergeCell ref="BI31:BZ31"/>
    <mergeCell ref="CA31:CO31"/>
    <mergeCell ref="BI32:BZ32"/>
    <mergeCell ref="CA32:CO32"/>
    <mergeCell ref="B31:BH31"/>
    <mergeCell ref="B32:BH32"/>
    <mergeCell ref="BI33:BZ33"/>
    <mergeCell ref="CA33:CO33"/>
    <mergeCell ref="BI34:BZ34"/>
    <mergeCell ref="CA34:CO34"/>
    <mergeCell ref="B33:BH33"/>
    <mergeCell ref="B34:BH34"/>
    <mergeCell ref="BI35:BZ35"/>
    <mergeCell ref="CA35:CO35"/>
    <mergeCell ref="BI36:BZ36"/>
    <mergeCell ref="CA36:CO36"/>
    <mergeCell ref="B35:BH35"/>
    <mergeCell ref="B36:BH36"/>
    <mergeCell ref="BI37:BZ37"/>
    <mergeCell ref="CA37:CO37"/>
    <mergeCell ref="BI38:BZ38"/>
    <mergeCell ref="CA38:CO38"/>
    <mergeCell ref="B37:BH37"/>
    <mergeCell ref="B38:BH3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5"/>
  <sheetViews>
    <sheetView view="pageBreakPreview" zoomScaleSheetLayoutView="100" zoomScalePageLayoutView="0" workbookViewId="0" topLeftCell="A1">
      <selection activeCell="BI9" sqref="BI9:BZ9"/>
    </sheetView>
  </sheetViews>
  <sheetFormatPr defaultColWidth="0.875" defaultRowHeight="12.75"/>
  <cols>
    <col min="1" max="1" width="0.12890625" style="1" customWidth="1"/>
    <col min="2" max="92" width="0.875" style="1" customWidth="1"/>
    <col min="93" max="93" width="13.75390625" style="1" customWidth="1"/>
    <col min="94" max="16384" width="0.875" style="1" customWidth="1"/>
  </cols>
  <sheetData>
    <row r="1" ht="3" customHeight="1">
      <c r="M1" s="1" t="s">
        <v>141</v>
      </c>
    </row>
    <row r="2" spans="1:93" s="25" customFormat="1" ht="14.25" customHeight="1">
      <c r="A2" s="138" t="s">
        <v>164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</row>
    <row r="3" spans="1:93" s="25" customFormat="1" ht="13.5" customHeight="1">
      <c r="A3" s="47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</row>
    <row r="4" spans="1:93" s="25" customFormat="1" ht="13.5" customHeight="1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52"/>
      <c r="BI4" s="156" t="s">
        <v>250</v>
      </c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8"/>
      <c r="CA4" s="162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</row>
    <row r="5" spans="1:93" s="25" customFormat="1" ht="13.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53"/>
      <c r="BI5" s="159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1"/>
      <c r="CA5" s="162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</row>
    <row r="6" spans="1:93" s="25" customFormat="1" ht="12.75" customHeight="1">
      <c r="A6" s="46"/>
      <c r="B6" s="124" t="s">
        <v>165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6"/>
      <c r="BI6" s="113" t="s">
        <v>260</v>
      </c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5"/>
      <c r="CA6" s="162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</row>
    <row r="7" spans="1:93" s="25" customFormat="1" ht="26.25" customHeight="1">
      <c r="A7" s="46"/>
      <c r="B7" s="124" t="s">
        <v>166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6"/>
      <c r="BI7" s="113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5"/>
      <c r="CA7" s="162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</row>
    <row r="8" spans="1:93" s="25" customFormat="1" ht="13.5" customHeight="1">
      <c r="A8" s="46"/>
      <c r="B8" s="163" t="s">
        <v>167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5"/>
      <c r="BI8" s="166">
        <v>47447</v>
      </c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8"/>
      <c r="CA8" s="162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</row>
    <row r="9" spans="1:93" s="25" customFormat="1" ht="13.5" customHeight="1">
      <c r="A9" s="46"/>
      <c r="B9" s="124" t="s">
        <v>168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6"/>
      <c r="BI9" s="166">
        <v>47447</v>
      </c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8"/>
      <c r="CA9" s="162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</row>
    <row r="10" spans="1:93" s="25" customFormat="1" ht="13.5" customHeight="1">
      <c r="A10" s="46"/>
      <c r="B10" s="124" t="s">
        <v>169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6"/>
      <c r="BI10" s="113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5"/>
      <c r="CA10" s="162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</row>
    <row r="11" spans="1:93" s="25" customFormat="1" ht="13.5" customHeight="1">
      <c r="A11" s="4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</row>
    <row r="12" spans="1:93" s="25" customFormat="1" ht="13.5" customHeight="1">
      <c r="A12" s="169" t="s">
        <v>171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</row>
    <row r="13" spans="1:93" s="25" customFormat="1" ht="13.5" customHeight="1">
      <c r="A13" s="169" t="s">
        <v>170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59"/>
      <c r="AX13" s="59"/>
      <c r="AY13" s="59"/>
      <c r="AZ13" s="59"/>
      <c r="BA13" s="59"/>
      <c r="BB13" s="59"/>
      <c r="BC13" s="59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55" t="s">
        <v>185</v>
      </c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</row>
    <row r="14" spans="1:93" s="25" customFormat="1" ht="13.5" customHeight="1">
      <c r="A14" s="47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171" t="s">
        <v>12</v>
      </c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76" t="s">
        <v>13</v>
      </c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</row>
    <row r="15" spans="1:93" s="6" customFormat="1" ht="15" customHeight="1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</row>
    <row r="16" spans="1:93" ht="13.5" customHeight="1">
      <c r="A16" s="1" t="s">
        <v>174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93" ht="13.5" customHeight="1">
      <c r="A17" s="1" t="s">
        <v>175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93" ht="13.5" customHeight="1">
      <c r="A18" s="1" t="s">
        <v>69</v>
      </c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72" t="s">
        <v>244</v>
      </c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</row>
    <row r="19" spans="56:93" s="8" customFormat="1" ht="12.75">
      <c r="BD19" s="76" t="s">
        <v>12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 t="s">
        <v>13</v>
      </c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</row>
    <row r="20" ht="13.5" customHeight="1">
      <c r="A20" s="1" t="s">
        <v>172</v>
      </c>
    </row>
    <row r="21" spans="1:93" ht="13.5" customHeight="1">
      <c r="A21" s="1" t="s">
        <v>75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 t="s">
        <v>186</v>
      </c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</row>
    <row r="22" spans="56:93" ht="13.5" customHeight="1">
      <c r="BD22" s="172" t="s">
        <v>12</v>
      </c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 t="s">
        <v>13</v>
      </c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</row>
    <row r="23" spans="56:93" ht="13.5" customHeight="1"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3.5" customHeight="1">
      <c r="A24" s="60" t="s">
        <v>173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72" t="s">
        <v>251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</row>
    <row r="25" spans="56:93" s="8" customFormat="1" ht="12.75">
      <c r="BD25" s="76" t="s">
        <v>12</v>
      </c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 t="s">
        <v>13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</row>
    <row r="26" ht="1.5" customHeight="1" hidden="1"/>
  </sheetData>
  <sheetProtection/>
  <mergeCells count="42">
    <mergeCell ref="BX24:CO24"/>
    <mergeCell ref="BD22:BW22"/>
    <mergeCell ref="BX22:CO22"/>
    <mergeCell ref="BD25:BW25"/>
    <mergeCell ref="BX25:CO25"/>
    <mergeCell ref="BD18:BW18"/>
    <mergeCell ref="BX18:CO18"/>
    <mergeCell ref="BD19:BW19"/>
    <mergeCell ref="BX19:CO19"/>
    <mergeCell ref="BD21:BW21"/>
    <mergeCell ref="BX21:CO21"/>
    <mergeCell ref="A12:AV12"/>
    <mergeCell ref="A13:AV13"/>
    <mergeCell ref="BD13:BW13"/>
    <mergeCell ref="BX13:CO13"/>
    <mergeCell ref="BD14:BW14"/>
    <mergeCell ref="BX14:CO14"/>
    <mergeCell ref="B9:BH9"/>
    <mergeCell ref="BI9:BZ9"/>
    <mergeCell ref="CA9:CO9"/>
    <mergeCell ref="B10:BH10"/>
    <mergeCell ref="BI10:BZ10"/>
    <mergeCell ref="CA10:CO10"/>
    <mergeCell ref="B7:BH7"/>
    <mergeCell ref="BI7:BZ7"/>
    <mergeCell ref="CA7:CO7"/>
    <mergeCell ref="B8:BH8"/>
    <mergeCell ref="BI8:BZ8"/>
    <mergeCell ref="CA8:CO8"/>
    <mergeCell ref="A4:BH5"/>
    <mergeCell ref="BI4:BZ5"/>
    <mergeCell ref="CA4:CO4"/>
    <mergeCell ref="CA5:CO5"/>
    <mergeCell ref="B6:BH6"/>
    <mergeCell ref="BI6:BZ6"/>
    <mergeCell ref="CA6:CO6"/>
    <mergeCell ref="A2:BZ2"/>
    <mergeCell ref="CA2:CO2"/>
    <mergeCell ref="B3:AQ3"/>
    <mergeCell ref="AR3:BH3"/>
    <mergeCell ref="BI3:BZ3"/>
    <mergeCell ref="CA3:CO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2014-02-05T22:01:25Z</cp:lastPrinted>
  <dcterms:created xsi:type="dcterms:W3CDTF">2010-11-26T07:12:57Z</dcterms:created>
  <dcterms:modified xsi:type="dcterms:W3CDTF">2014-02-05T22:02:05Z</dcterms:modified>
  <cp:category/>
  <cp:version/>
  <cp:contentType/>
  <cp:contentStatus/>
</cp:coreProperties>
</file>